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\Desktop\"/>
    </mc:Choice>
  </mc:AlternateContent>
  <bookViews>
    <workbookView xWindow="-390" yWindow="150" windowWidth="15570" windowHeight="12450"/>
  </bookViews>
  <sheets>
    <sheet name="Arkusz1" sheetId="1" r:id="rId1"/>
    <sheet name="Arkusz2" sheetId="2" r:id="rId2"/>
    <sheet name="Arkusz3" sheetId="3" r:id="rId3"/>
    <sheet name="Arkusz4" sheetId="4" r:id="rId4"/>
  </sheets>
  <calcPr calcId="152511"/>
</workbook>
</file>

<file path=xl/calcChain.xml><?xml version="1.0" encoding="utf-8"?>
<calcChain xmlns="http://schemas.openxmlformats.org/spreadsheetml/2006/main">
  <c r="B11" i="1" l="1"/>
  <c r="C11" i="1" s="1"/>
  <c r="C33" i="1"/>
  <c r="B43" i="1"/>
  <c r="C43" i="1" s="1"/>
  <c r="S33" i="1"/>
  <c r="B39" i="1" l="1"/>
  <c r="C39" i="1" s="1"/>
  <c r="B40" i="1"/>
  <c r="C40" i="1" s="1"/>
  <c r="B38" i="1" l="1"/>
  <c r="C38" i="1" s="1"/>
  <c r="B55" i="1" l="1"/>
  <c r="C55" i="1" s="1"/>
</calcChain>
</file>

<file path=xl/sharedStrings.xml><?xml version="1.0" encoding="utf-8"?>
<sst xmlns="http://schemas.openxmlformats.org/spreadsheetml/2006/main" count="365" uniqueCount="263">
  <si>
    <t>KUBATURA</t>
  </si>
  <si>
    <t>Lp</t>
  </si>
  <si>
    <t>Podpisanie umowy</t>
  </si>
  <si>
    <t>Termin zakończenia / Czas trwania</t>
  </si>
  <si>
    <t>DZIAŁ / ROZDZIAŁ</t>
  </si>
  <si>
    <t>801.80102</t>
  </si>
  <si>
    <t>801.80120</t>
  </si>
  <si>
    <t>801.80130</t>
  </si>
  <si>
    <t>852.85201</t>
  </si>
  <si>
    <t xml:space="preserve">Cena (brutto) zobowiązanie </t>
  </si>
  <si>
    <t xml:space="preserve">data złożenia wniosku </t>
  </si>
  <si>
    <t xml:space="preserve">Data składania ofert </t>
  </si>
  <si>
    <t xml:space="preserve">Data rozstrzygnięcia </t>
  </si>
  <si>
    <t>Uwagi</t>
  </si>
  <si>
    <t>Status</t>
  </si>
  <si>
    <t xml:space="preserve">suma </t>
  </si>
  <si>
    <t xml:space="preserve">koszty poniesione </t>
  </si>
  <si>
    <t xml:space="preserve">Remonty w budynkach Szkól zawodowych w tym </t>
  </si>
  <si>
    <t>Wykonawca</t>
  </si>
  <si>
    <t>Koszt szacowany    brutto</t>
  </si>
  <si>
    <t>2.SZKOŁY SPECJALNE</t>
  </si>
  <si>
    <t>4. SZKOŁY ZAWODOWE</t>
  </si>
  <si>
    <t xml:space="preserve">wydatki bieżące </t>
  </si>
  <si>
    <t xml:space="preserve">remonty bieżące </t>
  </si>
  <si>
    <t>remonty bieżace</t>
  </si>
  <si>
    <r>
      <t xml:space="preserve">PLAN   </t>
    </r>
    <r>
      <rPr>
        <b/>
        <sz val="12"/>
        <color rgb="FF00B050"/>
        <rFont val="Calibri"/>
        <family val="2"/>
        <charset val="238"/>
        <scheme val="minor"/>
      </rPr>
      <t>INWESTYCJE</t>
    </r>
    <r>
      <rPr>
        <b/>
        <sz val="12"/>
        <rFont val="Calibri"/>
        <family val="2"/>
        <charset val="238"/>
        <scheme val="minor"/>
      </rPr>
      <t xml:space="preserve">/  </t>
    </r>
    <r>
      <rPr>
        <b/>
        <sz val="12"/>
        <color rgb="FFFF0000"/>
        <rFont val="Calibri"/>
        <family val="2"/>
        <charset val="238"/>
        <scheme val="minor"/>
      </rPr>
      <t>BIEŻĄCE</t>
    </r>
  </si>
  <si>
    <t>7. JEDNOSTKI OPIEKUŃCZO-WYCHOWAWCZE</t>
  </si>
  <si>
    <t>Kwota  do wykorzystania</t>
  </si>
  <si>
    <t>KOORDYNATOR</t>
  </si>
  <si>
    <t>801.80130/ 4270</t>
  </si>
  <si>
    <t xml:space="preserve">Remonty w budynkach Szkół Specjalnych </t>
  </si>
  <si>
    <t>3.  LICEA OGÓLNOKSZTAŁCĄCE</t>
  </si>
  <si>
    <t xml:space="preserve">Modernizacja i rozbudowa LO w Radzyminie </t>
  </si>
  <si>
    <t xml:space="preserve">Licea ogólnokształcące </t>
  </si>
  <si>
    <t xml:space="preserve">Budowa szkoły ponadgimnazjalnej w Markach / wkład własny do wniosku/ </t>
  </si>
  <si>
    <t xml:space="preserve">Modernizacja budynku ZSTZ w Radzyminie </t>
  </si>
  <si>
    <t xml:space="preserve">przebudowa boiska przy ZSE w Wołominie </t>
  </si>
  <si>
    <t xml:space="preserve">Jóżef Skłodowski </t>
  </si>
  <si>
    <t xml:space="preserve">Józef Skłodowski </t>
  </si>
  <si>
    <t>5.01.2015</t>
  </si>
  <si>
    <t>08 01 15</t>
  </si>
  <si>
    <t>zakres rzeczowy</t>
  </si>
  <si>
    <t>Mirosław Zajdenc</t>
  </si>
  <si>
    <t xml:space="preserve">Ryszard Korotko </t>
  </si>
  <si>
    <t xml:space="preserve">Podłogi czyszczenie i akrylowanie PCV ZSS Ostrówek </t>
  </si>
  <si>
    <t>8 018 ,33</t>
  </si>
  <si>
    <t xml:space="preserve">umowa 14/R12/R/14162 z 23 09 2014r. </t>
  </si>
  <si>
    <t xml:space="preserve">113KW moc przyłączeniowa </t>
  </si>
  <si>
    <t xml:space="preserve">22 01 </t>
  </si>
  <si>
    <t xml:space="preserve">Remonty w DD w Równem  </t>
  </si>
  <si>
    <t>16.01.2015</t>
  </si>
  <si>
    <t>,,PROMEL" ul.Syrokomli 7/13 lok.96 03-335 Warszawa</t>
  </si>
  <si>
    <t>do 1.02.2015</t>
  </si>
  <si>
    <t>22.01.2015</t>
  </si>
  <si>
    <t xml:space="preserve">Nazwa Inwestycji/ co robimy </t>
  </si>
  <si>
    <t>1232 m2</t>
  </si>
  <si>
    <t xml:space="preserve">215 m2 </t>
  </si>
  <si>
    <t>Przyłaczenie do sieci energetycznej dla budynku oświatowego ZSO w Radzyminie  rozbudowa ul.Konstytucji 3 Maja 26 wg umowy zZE</t>
  </si>
  <si>
    <t>30.01.2015</t>
  </si>
  <si>
    <t xml:space="preserve">skanowanie dokumentacji pt.Rozbudowa LO w Radzyminie </t>
  </si>
  <si>
    <t>3.02.2015</t>
  </si>
  <si>
    <t>notatka do 2000</t>
  </si>
  <si>
    <t>05 02 15</t>
  </si>
  <si>
    <t>X</t>
  </si>
  <si>
    <t>x</t>
  </si>
  <si>
    <t>11.02.2015</t>
  </si>
  <si>
    <t xml:space="preserve">zakończone </t>
  </si>
  <si>
    <t>12 02 15</t>
  </si>
  <si>
    <t>5.02.2015</t>
  </si>
  <si>
    <t>Projekt instalacji c.o.</t>
  </si>
  <si>
    <t>04.03.2015</t>
  </si>
  <si>
    <t>QUATRUM  Cezary Jaszczot 04-294 Warszawa ul. Kwatery Głównej 46c/16</t>
  </si>
  <si>
    <t xml:space="preserve">Wykonanie projektu przyłącza wody do budunku ZSS w Ostrówku </t>
  </si>
  <si>
    <t xml:space="preserve">Wykonanie przyłącza wody wody do budunku ZSS w Ostrówku / umowa z Gmina Klembów / </t>
  </si>
  <si>
    <t>10 dni</t>
  </si>
  <si>
    <t>HYDROTHERM Łukasz Oleszewski 05-205 Dobczyn ul. Mazowiecka 89</t>
  </si>
  <si>
    <t>na etapie uzgodnienia koncepcji</t>
  </si>
  <si>
    <t>Dobudowanie do części dawnych warsztatów szkolnych budynku w lekkiej technologii służacego na pomieszczenia pracowni szkolnych w ZS Zielonce  /PROJEKT /</t>
  </si>
  <si>
    <t>23.02.2015</t>
  </si>
  <si>
    <t>Gmina Klembów</t>
  </si>
  <si>
    <t xml:space="preserve">Budowa wiaty na śmietnikowej w ZS Zielonka </t>
  </si>
  <si>
    <t>11.02.2014</t>
  </si>
  <si>
    <t xml:space="preserve">Wykonanie dokumentacji powykonawczej oddyminia klatki schodowej w budunku ZSS w Ostrówku  </t>
  </si>
  <si>
    <t>JANSEC Janusz Kojtek</t>
  </si>
  <si>
    <t>1 zszt</t>
  </si>
  <si>
    <t xml:space="preserve">1 zszt </t>
  </si>
  <si>
    <t xml:space="preserve">1 szt </t>
  </si>
  <si>
    <t xml:space="preserve">kpl </t>
  </si>
  <si>
    <t>24 02 15</t>
  </si>
  <si>
    <t xml:space="preserve">wniosek o inwestrycję 30 01 15, zgoda RP 19 02 </t>
  </si>
  <si>
    <t>4.03.2015</t>
  </si>
  <si>
    <t>remont sal lekcyjnych i korytarza w budynku ZSTZ w Radzyminie</t>
  </si>
  <si>
    <t xml:space="preserve">notatka do 2000 </t>
  </si>
  <si>
    <t>zakończono</t>
  </si>
  <si>
    <t>24.02.2015</t>
  </si>
  <si>
    <t>Firma "NOSTEG-S" Zbigniew Durda Łochów</t>
  </si>
  <si>
    <t>02.03.2015</t>
  </si>
  <si>
    <r>
      <t>731 m</t>
    </r>
    <r>
      <rPr>
        <b/>
        <sz val="12"/>
        <color rgb="FF92D050"/>
        <rFont val="Czcionka tekstu podstawowego"/>
        <charset val="238"/>
      </rPr>
      <t>²</t>
    </r>
    <r>
      <rPr>
        <b/>
        <sz val="12"/>
        <color rgb="FF92D050"/>
        <rFont val="Calibri"/>
        <family val="2"/>
        <charset val="238"/>
        <scheme val="minor"/>
      </rPr>
      <t xml:space="preserve"> </t>
    </r>
  </si>
  <si>
    <t>25m2</t>
  </si>
  <si>
    <t xml:space="preserve">Wykonanie punktu czerpania wody w istniejacym zbiorniku ppoż w Równem </t>
  </si>
  <si>
    <t>09.03.2015 r</t>
  </si>
  <si>
    <t>45 dni od daty podpisania umowy</t>
  </si>
  <si>
    <t>09.02.2015 R</t>
  </si>
  <si>
    <t>Remont  korytarzy Ipiętra, parteru oraz klatek schodowych w ZSE w Wołominie</t>
  </si>
  <si>
    <t>13.03.2015</t>
  </si>
  <si>
    <t>10.04.2015</t>
  </si>
  <si>
    <t>ok. 400  m²</t>
  </si>
  <si>
    <t>Remont bieżni boiska szkolnegona terenie ZS w Tłuszczu ul. Radzymińska 2</t>
  </si>
  <si>
    <t>od 05.05.2015 do 05.06.2015</t>
  </si>
  <si>
    <t>17.03.2015</t>
  </si>
  <si>
    <t>ANH Dzięcioł Stanisław  Duczki ul. Poprzeczna 21</t>
  </si>
  <si>
    <t>PHU  TOMEX Tomasz Zagubień Tonkiele 29  17-312 Drohiczyn</t>
  </si>
  <si>
    <t>01.04.2015 r</t>
  </si>
  <si>
    <t>19.03.2015</t>
  </si>
  <si>
    <t>BUD-REM PRO Przedsiębiorstwo Budownictwa Ogólnego Otwock</t>
  </si>
  <si>
    <t>25.03.2015</t>
  </si>
  <si>
    <t>1-31.07.2015</t>
  </si>
  <si>
    <t>16 03 15</t>
  </si>
  <si>
    <t>KORTBUD  Sp. z o.o.  Sp. k.    05-079 Okuniew  ul. Lipowa 7</t>
  </si>
  <si>
    <t xml:space="preserve">30 03 15 </t>
  </si>
  <si>
    <t xml:space="preserve">pkt czerpania 1 szt </t>
  </si>
  <si>
    <t>20.04.2015</t>
  </si>
  <si>
    <t>FIRMA "DOM" Jan Mućka</t>
  </si>
  <si>
    <t>24.03.2015 r</t>
  </si>
  <si>
    <t>„NOSTEG-S” Zbigniew Durda 07-130 Łochów ul. Stawowa 17</t>
  </si>
  <si>
    <t>wymiana instalacji CO  parter Domu Dziecka w Równym</t>
  </si>
  <si>
    <t>03.04.2015</t>
  </si>
  <si>
    <t>08.06.2015</t>
  </si>
  <si>
    <t xml:space="preserve">69 916,14 </t>
  </si>
  <si>
    <t>01.05.2015</t>
  </si>
  <si>
    <t>od 01.06.2015  do 30.06.2015r.</t>
  </si>
  <si>
    <t>Remont budynku gospodarczego w ZS w Wołominie</t>
  </si>
  <si>
    <t>dach ok. 80  m²    ściany ok. 400 m²</t>
  </si>
  <si>
    <t>unieważnieno</t>
  </si>
  <si>
    <t>14 04.2015/</t>
  </si>
  <si>
    <t>27.04.2015</t>
  </si>
  <si>
    <r>
      <rPr>
        <sz val="14"/>
        <color theme="3" tint="0.59999389629810485"/>
        <rFont val="Calibri"/>
        <family val="2"/>
        <charset val="238"/>
        <scheme val="minor"/>
      </rPr>
      <t>I</t>
    </r>
    <r>
      <rPr>
        <sz val="12"/>
        <color theme="3" tint="0.59999389629810485"/>
        <rFont val="Calibri"/>
        <family val="2"/>
        <charset val="238"/>
        <scheme val="minor"/>
      </rPr>
      <t xml:space="preserve"> Unieważniony Wykonanie remontu holu, auli, pracowni fizycznej i chemicznej wraz zaprojektowaniem i wykonaniem instalacji teleinformatycznej w ZSO w Radzyminie ul. Konstytucji 3-Maja 26.</t>
    </r>
  </si>
  <si>
    <t>04.05.2015</t>
  </si>
  <si>
    <t>gładzie gipsowe i malowanie - 997,21 m²,  tarket - 303 m²</t>
  </si>
  <si>
    <t xml:space="preserve">Wymiana grzejników i orurowania parter budynku </t>
  </si>
  <si>
    <t xml:space="preserve">Roboty remontowe parter budynku </t>
  </si>
  <si>
    <t>24.04.2015</t>
  </si>
  <si>
    <t>30.04.2015</t>
  </si>
  <si>
    <t>10.04.2015 r</t>
  </si>
  <si>
    <t>Zakończone</t>
  </si>
  <si>
    <t>46 dni od daty podpisania umowy</t>
  </si>
  <si>
    <t>16.04.2015 r</t>
  </si>
  <si>
    <t>Pełnienie funkcji inspektora nadzoru ds.. Elektrycznych</t>
  </si>
  <si>
    <t>nadzór nad pracami elektrycznymi podczas remontu DD w Równym</t>
  </si>
  <si>
    <t>Kazimierz Tyszkiewicz</t>
  </si>
  <si>
    <t>20.03.2015 r</t>
  </si>
  <si>
    <t>30.04.2015 r</t>
  </si>
  <si>
    <t xml:space="preserve">04 05 15 </t>
  </si>
  <si>
    <t>Trojanowski</t>
  </si>
  <si>
    <r>
      <rPr>
        <sz val="16"/>
        <rFont val="Calibri"/>
        <family val="2"/>
        <charset val="238"/>
        <scheme val="minor"/>
      </rPr>
      <t>III</t>
    </r>
    <r>
      <rPr>
        <sz val="12"/>
        <rFont val="Calibri"/>
        <family val="2"/>
        <charset val="238"/>
        <scheme val="minor"/>
      </rPr>
      <t xml:space="preserve"> Wykonanie remontu holu, auli, pracowni fizycznej i chemicznej wraz zaprojektowaniem i wykonaniem instalacji teleinformatycznej w ZSO w Radzyminie ul. Konstytucji 3-Maja 26.</t>
    </r>
  </si>
  <si>
    <t xml:space="preserve">Wykonawca wprowadzony na budowę   28.04.2015, zmniejszenie planu zarzad  05 05 15 </t>
  </si>
  <si>
    <t xml:space="preserve">wniosek o dołożenie z boiska Tłuszcz 15 tys 24 03. , zgoda 07 04 , Zgłoszonia dokonan w dniu,3.04.2015 z terminem rozpoczęcia wykonania 10.05.2015r,  zwiększenie  o 4000  zarząd 05 05 15 , </t>
  </si>
  <si>
    <t>07.05.2015</t>
  </si>
  <si>
    <t>15.05.2015</t>
  </si>
  <si>
    <t>II przetrag unieważniony</t>
  </si>
  <si>
    <t>unieważniony</t>
  </si>
  <si>
    <t>unieważniono</t>
  </si>
  <si>
    <r>
      <rPr>
        <sz val="16"/>
        <color theme="3" tint="0.59999389629810485"/>
        <rFont val="Calibri"/>
        <family val="2"/>
        <charset val="238"/>
        <scheme val="minor"/>
      </rPr>
      <t>II</t>
    </r>
    <r>
      <rPr>
        <sz val="12"/>
        <color theme="3" tint="0.59999389629810485"/>
        <rFont val="Calibri"/>
        <family val="2"/>
        <charset val="238"/>
        <scheme val="minor"/>
      </rPr>
      <t xml:space="preserve"> Wykonanie remontu holu, auli, pracowni fizycznej i chemicznej wraz zaprojektowaniem i wykonaniem instalacji teleinformatycznej w ZSO w Radzyminie ul. Konstytucji 3-Maja 26.</t>
    </r>
  </si>
  <si>
    <r>
      <t>wg planu 50 0000 do 30 tys euro ,</t>
    </r>
    <r>
      <rPr>
        <sz val="10"/>
        <color theme="3" tint="0.39997558519241921"/>
        <rFont val="Calibri"/>
        <family val="2"/>
        <charset val="238"/>
        <scheme val="minor"/>
      </rPr>
      <t xml:space="preserve">Zgodnie z art. 93 ust. 1 pkt. 4 przetarg zostaje unieważniony (cena najkorzystniejszej oferty przewyższa kwotę, jaka Zamawiający zamierza przeznaczyć na sfinansowanie zamówienia).  </t>
    </r>
  </si>
  <si>
    <t>Wniosek do 30 tys eur  z odstępstwem</t>
  </si>
  <si>
    <t>I etap 17.06.2015  II etap 15.18.2015 r</t>
  </si>
  <si>
    <t>B.P.U. FORMAT Tomasz Turek</t>
  </si>
  <si>
    <t>05l.05.2015</t>
  </si>
  <si>
    <t>Projekt budowlany i wykonawczy instalacji c.o  i c.w. dla budynku szkoły</t>
  </si>
  <si>
    <t>Usunięcie awarii c.o. z ZSTZ w Radzyminie</t>
  </si>
  <si>
    <t>Zakład Instalacji Sanitarnych i Ogrzewania Jan Bieniek</t>
  </si>
  <si>
    <t>Notatka 30.01.2015 r</t>
  </si>
  <si>
    <t>01.02.2015</t>
  </si>
  <si>
    <t>zakończone</t>
  </si>
  <si>
    <t xml:space="preserve">22.05.2015 </t>
  </si>
  <si>
    <t>27.07.2015</t>
  </si>
  <si>
    <t>Projekt remontu sal lekcyjnych z technologią na potrzeby kształcenia w zawodzie gastronomiczno-hotelarskim w Zespole Szkół przy ul. Inżynierskiej 1 w Zielonce</t>
  </si>
  <si>
    <t>12 05 15</t>
  </si>
  <si>
    <t xml:space="preserve">29 05 15 </t>
  </si>
  <si>
    <t>PZP, zmiana planu RP 19 02 15. Wprowadzenie 10.03.2015 r</t>
  </si>
  <si>
    <t>27.05.2015</t>
  </si>
  <si>
    <t xml:space="preserve">Wykonanie podestu przed kotłownią, brakującej opaski wokół budynku oraz remont sal lekcyjnych w ZSTZ w Radzymninie </t>
  </si>
  <si>
    <t xml:space="preserve">Wniosek jest gotowy 09.04.2015. Dnia 12.05.2015 Wykonawca Marek Babicki właściciel firmy EKOBUD  odmówił podpisania umowy. Kolejny oferent wybrany </t>
  </si>
  <si>
    <t>01.06.2015</t>
  </si>
  <si>
    <t>Wykonanie podestu z kostki cokołu, bramy oraz malowanie dwóch sal lekcyjnych.</t>
  </si>
  <si>
    <t xml:space="preserve">Inwestycje </t>
  </si>
  <si>
    <t xml:space="preserve">Wykonanie sieci kabli logicznych wraz z zakupem sprzętu w ZSS w Wołominie </t>
  </si>
  <si>
    <t>WYKAZ PRAC NA ROK 2015</t>
  </si>
  <si>
    <t>05.05.2015</t>
  </si>
  <si>
    <t>1.06.2015</t>
  </si>
  <si>
    <t>31.07.2015</t>
  </si>
  <si>
    <t>5.05.2015</t>
  </si>
  <si>
    <t xml:space="preserve">12 06 15 </t>
  </si>
  <si>
    <t>26.06.2015</t>
  </si>
  <si>
    <t>położenie sieci komputerowej</t>
  </si>
  <si>
    <t>Usunięcie awarii podbitki w Domu Dziecka w Równym</t>
  </si>
  <si>
    <t xml:space="preserve">Naprawa i uzupełnienie podbitki w domu dziecka i domu nauczyciela, poprawa montażu rynien i rur spustowych </t>
  </si>
  <si>
    <t>12.06.2015</t>
  </si>
  <si>
    <t>18.06.2015</t>
  </si>
  <si>
    <t>17 07 2015</t>
  </si>
  <si>
    <r>
      <t xml:space="preserve">W trakcie rrealizacji, </t>
    </r>
    <r>
      <rPr>
        <sz val="12"/>
        <color rgb="FFFF0000"/>
        <rFont val="Calibri"/>
        <family val="2"/>
        <charset val="238"/>
        <scheme val="minor"/>
      </rPr>
      <t>zakończono I etap</t>
    </r>
  </si>
  <si>
    <t>22.06.2015</t>
  </si>
  <si>
    <t>30.06.2015</t>
  </si>
  <si>
    <t xml:space="preserve">Nadzór </t>
  </si>
  <si>
    <t xml:space="preserve">Jacek Trojanowski Radzymin Al.. Jana pawła 64 d </t>
  </si>
  <si>
    <t xml:space="preserve">do 30 tyś </t>
  </si>
  <si>
    <t xml:space="preserve">zakończony </t>
  </si>
  <si>
    <t xml:space="preserve"> Wprowadzenie na budowę  10.04.2015 r</t>
  </si>
  <si>
    <t>14.07.2015</t>
  </si>
  <si>
    <t>30 06 2015</t>
  </si>
  <si>
    <t xml:space="preserve">EL-MEDIA       Bartłomiej Harwas </t>
  </si>
  <si>
    <t xml:space="preserve">15.07.2015 wprowadzenie na budowę </t>
  </si>
  <si>
    <t>w realizacji</t>
  </si>
  <si>
    <t>28.08.2015</t>
  </si>
  <si>
    <t>13/17. 07.2015</t>
  </si>
  <si>
    <t xml:space="preserve">wstawienie drzwi wg prośby dyr. Miła 22 </t>
  </si>
  <si>
    <t xml:space="preserve">wykonanie CO do internatu </t>
  </si>
  <si>
    <t xml:space="preserve">Pajda Płock </t>
  </si>
  <si>
    <t>od 26.06.2015 do 31.08.2015r.</t>
  </si>
  <si>
    <t xml:space="preserve">2 mce </t>
  </si>
  <si>
    <t xml:space="preserve"> ewentualnie Dach remont </t>
  </si>
  <si>
    <t>01.07.2015</t>
  </si>
  <si>
    <t>Remont Auli,Hollu i 2ch sal 750m2 z instalacja koputerową,Cyklinowanie ok.350m2</t>
  </si>
  <si>
    <t xml:space="preserve">projekt kpl.z opr.technologicznym </t>
  </si>
  <si>
    <t>20.07.2015</t>
  </si>
  <si>
    <t xml:space="preserve">ogrodzenie szkoła w Markach - plac zabaw </t>
  </si>
  <si>
    <t>remont sal lekcyjnych z technologią na potrzeby kształcenia w zawodzie gastronomiczno-hotelarskim w Zespole Szkół przy ul. Inżynierskiej 1 w Zielonce</t>
  </si>
  <si>
    <t>umowa na ocenę i weryfikację kosztorysy dokumentacji rozbudowy SZO w Radzyminie Umowa  oraz wykonanie projketu zamiennego  rozszerzenie ww. umowy jest Aneks nr. 1.2.3</t>
  </si>
  <si>
    <t xml:space="preserve">weryfikacja i aktualizacja dokumenyacji pt.Rozbudowa LO w Radzyminie oraz wykonanie projektu zamiennego dla budynku pt.Rozbudowa LO w Radzyminie </t>
  </si>
  <si>
    <t>3-etapy                        2015-surowy,               2016-instalacje, 2017-wykończen</t>
  </si>
  <si>
    <t xml:space="preserve">Projekt rozbiórki szkalni wraz z jej rozbiórka  i wykonaniem ogrodzenia </t>
  </si>
  <si>
    <t>20 07 15</t>
  </si>
  <si>
    <t xml:space="preserve">propozycja sprzętu do zakupu </t>
  </si>
  <si>
    <t>Wykonawca poinformowany o zaakceptowaniu oferty</t>
  </si>
  <si>
    <t xml:space="preserve">wniosek o remont dachu zarzad 28 07 przyjó na rp 27 08 55 000 </t>
  </si>
  <si>
    <t xml:space="preserve">60 dnimopd podpisania umowy </t>
  </si>
  <si>
    <t xml:space="preserve">31 06 15 </t>
  </si>
  <si>
    <t>Prace remontowe trwają</t>
  </si>
  <si>
    <t>czekamy na odpowiedź informatyka</t>
  </si>
  <si>
    <t>PHU VP-MAG Magdalena Stypińska 03-188 Warszawa    ul. Śreniawitów 6 lok 21</t>
  </si>
  <si>
    <t>05.08.2015</t>
  </si>
  <si>
    <t>do 31.08.2015</t>
  </si>
  <si>
    <t>Wykonawca wchodzi na robotę 17.08.2015</t>
  </si>
  <si>
    <t xml:space="preserve">17 07 </t>
  </si>
  <si>
    <t xml:space="preserve">przebudowa trzech pomieszczeń na potrzeby pracowni gastronomicznej </t>
  </si>
  <si>
    <t>24.08.2015</t>
  </si>
  <si>
    <t xml:space="preserve">odebrano  09.06.2015   zabrano do windy w DPS radzymin 12 000 14 07 15  </t>
  </si>
  <si>
    <r>
      <t>756,38 m</t>
    </r>
    <r>
      <rPr>
        <sz val="12"/>
        <color rgb="FF0070C0"/>
        <rFont val="Czcionka tekstu podstawowego"/>
        <charset val="238"/>
      </rPr>
      <t xml:space="preserve">² </t>
    </r>
    <r>
      <rPr>
        <sz val="12"/>
        <color rgb="FF0070C0"/>
        <rFont val="Calibri"/>
        <family val="2"/>
        <charset val="238"/>
        <scheme val="minor"/>
      </rPr>
      <t>nowe pokrycie dachowe, 250 m² ocieplenie</t>
    </r>
  </si>
  <si>
    <t>20.08.2015</t>
  </si>
  <si>
    <t>Przedsiebiorstwo Budownictwa Ogólnego KARTEL SA 28-300 Jędrzejów ul. Przemysłowa 8</t>
  </si>
  <si>
    <t>ZAKŁAD ENERGETYCZNY</t>
  </si>
  <si>
    <t xml:space="preserve">otwarcie ofert 24 08 15 </t>
  </si>
  <si>
    <t xml:space="preserve">24 08 15 </t>
  </si>
  <si>
    <t xml:space="preserve">03 08 15 </t>
  </si>
  <si>
    <r>
      <t xml:space="preserve">zadanie ujęte jako wieloletnie 2015 - 2 000 000 , 2016-3 700 000, 2017 - 3 700 000  </t>
    </r>
    <r>
      <rPr>
        <u/>
        <sz val="12"/>
        <rFont val="Calibri"/>
        <family val="2"/>
        <charset val="238"/>
        <scheme val="minor"/>
      </rPr>
      <t>jeden przetrag</t>
    </r>
    <r>
      <rPr>
        <sz val="12"/>
        <rFont val="Calibri"/>
        <family val="2"/>
        <charset val="238"/>
        <scheme val="minor"/>
      </rPr>
      <t xml:space="preserve"> , </t>
    </r>
    <r>
      <rPr>
        <sz val="12"/>
        <color rgb="FFFF0000"/>
        <rFont val="Calibri"/>
        <family val="2"/>
        <charset val="238"/>
        <scheme val="minor"/>
      </rPr>
      <t xml:space="preserve">dokonano rozstrzygnięcia przygotowanie umiowy </t>
    </r>
  </si>
  <si>
    <t xml:space="preserve">w trakcie robót </t>
  </si>
  <si>
    <t xml:space="preserve">do usunięcia  zadanie </t>
  </si>
  <si>
    <t xml:space="preserve">do zrobienia po zakończeniu prac dokumentacyjnych </t>
  </si>
  <si>
    <t xml:space="preserve"> w trakcie ustalania wyceny kosztów, wykonaniea projektu rozbiórki i ogrodzenia</t>
  </si>
  <si>
    <t xml:space="preserve">do realizazcji jeszcze w tym roku </t>
  </si>
  <si>
    <t xml:space="preserve">jak będzie projekt do roboty </t>
  </si>
  <si>
    <t>przebudowa  rożdzielni głownej w budynku Zespole Szkół przy ul. Inżynierskiej 1 w Zielonce   wraz z dodatkowym przydziałem mocy Projekt</t>
  </si>
  <si>
    <t xml:space="preserve">przebudowa  rożdzielni głownej w budynku Zespole Szkół przy ul. Inżynierskiej 1 w Zielonce y  wraz z dodatkowym przydziałem mocy wykonanie robót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</si>
</sst>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FrankRuehl"/>
      <family val="2"/>
      <charset val="177"/>
    </font>
    <font>
      <b/>
      <sz val="12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3F3F76"/>
      <name val="Calibri"/>
      <family val="2"/>
      <charset val="238"/>
      <scheme val="minor"/>
    </font>
    <font>
      <sz val="12"/>
      <color rgb="FF3F3F7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theme="6" tint="0.39997558519241921"/>
      <name val="Calibri"/>
      <family val="2"/>
      <charset val="238"/>
      <scheme val="minor"/>
    </font>
    <font>
      <b/>
      <sz val="12"/>
      <color theme="6" tint="0.39997558519241921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00B0F0"/>
      <name val="Arial"/>
      <family val="2"/>
      <charset val="238"/>
    </font>
    <font>
      <b/>
      <sz val="12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sz val="14"/>
      <color theme="9" tint="-0.249977111117893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92D050"/>
      <name val="Calibri"/>
      <family val="2"/>
      <charset val="238"/>
      <scheme val="minor"/>
    </font>
    <font>
      <b/>
      <sz val="12"/>
      <color rgb="FF92D050"/>
      <name val="Calibri"/>
      <family val="2"/>
      <charset val="238"/>
      <scheme val="minor"/>
    </font>
    <font>
      <b/>
      <sz val="12"/>
      <color rgb="FF92D050"/>
      <name val="Czcionka tekstu podstawowego"/>
      <charset val="238"/>
    </font>
    <font>
      <b/>
      <sz val="9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2"/>
      <color theme="3" tint="0.39997558519241921"/>
      <name val="Calibri"/>
      <family val="2"/>
      <charset val="238"/>
      <scheme val="minor"/>
    </font>
    <font>
      <sz val="12"/>
      <color theme="3" tint="0.59999389629810485"/>
      <name val="Calibri"/>
      <family val="2"/>
      <charset val="238"/>
      <scheme val="minor"/>
    </font>
    <font>
      <sz val="14"/>
      <color theme="3" tint="0.59999389629810485"/>
      <name val="Calibri"/>
      <family val="2"/>
      <charset val="238"/>
      <scheme val="minor"/>
    </font>
    <font>
      <sz val="16"/>
      <color theme="3" tint="0.59999389629810485"/>
      <name val="Calibri"/>
      <family val="2"/>
      <charset val="238"/>
      <scheme val="minor"/>
    </font>
    <font>
      <sz val="10"/>
      <color theme="3" tint="0.3999755851924192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theme="3" tint="0.59999389629810485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rgb="FFFFC000"/>
      <name val="Calibri"/>
      <family val="2"/>
      <charset val="238"/>
      <scheme val="minor"/>
    </font>
    <font>
      <sz val="12"/>
      <color rgb="FFFFC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Arial"/>
      <family val="2"/>
      <charset val="238"/>
    </font>
    <font>
      <b/>
      <sz val="14"/>
      <color rgb="FF0070C0"/>
      <name val="Calibri"/>
      <family val="2"/>
      <charset val="238"/>
      <scheme val="minor"/>
    </font>
    <font>
      <sz val="12"/>
      <color rgb="FF0070C0"/>
      <name val="Czcionka tekstu podstawowego"/>
      <charset val="238"/>
    </font>
    <font>
      <sz val="10"/>
      <color rgb="FF0070C0"/>
      <name val="Calibri"/>
      <family val="2"/>
      <charset val="238"/>
      <scheme val="minor"/>
    </font>
    <font>
      <b/>
      <sz val="11"/>
      <color rgb="FF0070C0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319">
    <xf numFmtId="0" fontId="0" fillId="0" borderId="0" xfId="0"/>
    <xf numFmtId="4" fontId="0" fillId="0" borderId="0" xfId="0" applyNumberFormat="1"/>
    <xf numFmtId="0" fontId="5" fillId="0" borderId="13" xfId="0" applyFont="1" applyBorder="1" applyAlignment="1">
      <alignment horizontal="center" vertical="center"/>
    </xf>
    <xf numFmtId="0" fontId="4" fillId="6" borderId="0" xfId="2" applyFont="1" applyFill="1" applyBorder="1" applyAlignment="1">
      <alignment horizontal="center" vertical="center" wrapText="1"/>
    </xf>
    <xf numFmtId="0" fontId="4" fillId="6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7" fillId="3" borderId="2" xfId="2" applyNumberFormat="1" applyFont="1" applyBorder="1" applyAlignment="1">
      <alignment horizontal="center" vertical="center" wrapText="1"/>
    </xf>
    <xf numFmtId="4" fontId="7" fillId="8" borderId="2" xfId="2" applyNumberFormat="1" applyFont="1" applyFill="1" applyBorder="1" applyAlignment="1">
      <alignment horizontal="center" vertical="center" wrapText="1"/>
    </xf>
    <xf numFmtId="0" fontId="7" fillId="2" borderId="2" xfId="1" applyFont="1" applyBorder="1" applyAlignment="1">
      <alignment horizontal="center" vertical="center" wrapText="1"/>
    </xf>
    <xf numFmtId="0" fontId="7" fillId="2" borderId="2" xfId="1" applyFont="1" applyBorder="1" applyAlignment="1">
      <alignment horizontal="left" vertical="center" wrapText="1"/>
    </xf>
    <xf numFmtId="0" fontId="7" fillId="3" borderId="2" xfId="2" applyFont="1" applyBorder="1" applyAlignment="1">
      <alignment horizontal="center" vertical="center" wrapText="1"/>
    </xf>
    <xf numFmtId="0" fontId="7" fillId="3" borderId="7" xfId="2" applyFont="1" applyBorder="1" applyAlignment="1">
      <alignment horizontal="center" vertical="center" wrapText="1"/>
    </xf>
    <xf numFmtId="0" fontId="11" fillId="0" borderId="0" xfId="0" applyFont="1"/>
    <xf numFmtId="4" fontId="1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" fontId="6" fillId="5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6" fillId="5" borderId="9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" fontId="11" fillId="0" borderId="9" xfId="0" applyNumberFormat="1" applyFont="1" applyBorder="1"/>
    <xf numFmtId="0" fontId="7" fillId="0" borderId="9" xfId="1" applyFont="1" applyFill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4" fontId="10" fillId="0" borderId="9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9" fillId="4" borderId="2" xfId="2" applyNumberFormat="1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13" fillId="4" borderId="2" xfId="2" applyFont="1" applyFill="1" applyBorder="1" applyAlignment="1">
      <alignment horizontal="left" vertical="center" wrapText="1"/>
    </xf>
    <xf numFmtId="0" fontId="13" fillId="4" borderId="2" xfId="2" applyFont="1" applyFill="1" applyBorder="1" applyAlignment="1">
      <alignment horizontal="center" vertical="center" wrapText="1"/>
    </xf>
    <xf numFmtId="4" fontId="12" fillId="4" borderId="2" xfId="2" applyNumberFormat="1" applyFont="1" applyFill="1" applyBorder="1" applyAlignment="1">
      <alignment horizontal="center" vertical="center" wrapText="1"/>
    </xf>
    <xf numFmtId="4" fontId="9" fillId="4" borderId="9" xfId="2" applyNumberFormat="1" applyFont="1" applyFill="1" applyBorder="1" applyAlignment="1">
      <alignment horizontal="center" vertical="center" wrapText="1"/>
    </xf>
    <xf numFmtId="0" fontId="13" fillId="4" borderId="9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7" fillId="3" borderId="12" xfId="2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 wrapText="1"/>
    </xf>
    <xf numFmtId="4" fontId="15" fillId="0" borderId="0" xfId="2" applyNumberFormat="1" applyFont="1" applyFill="1" applyBorder="1" applyAlignment="1">
      <alignment horizontal="center" vertical="center"/>
    </xf>
    <xf numFmtId="4" fontId="16" fillId="0" borderId="0" xfId="2" applyNumberFormat="1" applyFont="1" applyFill="1" applyBorder="1"/>
    <xf numFmtId="0" fontId="11" fillId="0" borderId="0" xfId="0" applyFont="1" applyBorder="1" applyAlignment="1">
      <alignment wrapText="1"/>
    </xf>
    <xf numFmtId="4" fontId="13" fillId="0" borderId="9" xfId="0" applyNumberFormat="1" applyFont="1" applyBorder="1"/>
    <xf numFmtId="4" fontId="7" fillId="0" borderId="3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0" fillId="0" borderId="2" xfId="0" applyNumberFormat="1" applyBorder="1"/>
    <xf numFmtId="0" fontId="0" fillId="0" borderId="2" xfId="0" applyBorder="1" applyAlignment="1">
      <alignment wrapText="1"/>
    </xf>
    <xf numFmtId="4" fontId="7" fillId="4" borderId="2" xfId="2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4" fontId="6" fillId="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7" fillId="4" borderId="3" xfId="2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0" xfId="0" applyFont="1" applyBorder="1"/>
    <xf numFmtId="0" fontId="11" fillId="0" borderId="20" xfId="0" applyFont="1" applyBorder="1" applyAlignment="1">
      <alignment horizontal="left" vertical="center" wrapText="1"/>
    </xf>
    <xf numFmtId="4" fontId="15" fillId="0" borderId="20" xfId="2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 shrinkToFit="1"/>
    </xf>
    <xf numFmtId="4" fontId="21" fillId="0" borderId="2" xfId="0" applyNumberFormat="1" applyFont="1" applyBorder="1"/>
    <xf numFmtId="0" fontId="13" fillId="0" borderId="9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4" fontId="24" fillId="0" borderId="9" xfId="0" applyNumberFormat="1" applyFont="1" applyBorder="1" applyAlignment="1">
      <alignment horizontal="center" vertical="center"/>
    </xf>
    <xf numFmtId="4" fontId="24" fillId="5" borderId="2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4" fontId="24" fillId="5" borderId="9" xfId="0" applyNumberFormat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 wrapText="1"/>
    </xf>
    <xf numFmtId="4" fontId="29" fillId="0" borderId="2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4" fontId="7" fillId="5" borderId="2" xfId="0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4" fontId="26" fillId="0" borderId="18" xfId="0" applyNumberFormat="1" applyFont="1" applyBorder="1" applyAlignment="1">
      <alignment vertical="center"/>
    </xf>
    <xf numFmtId="4" fontId="30" fillId="0" borderId="2" xfId="0" applyNumberFormat="1" applyFont="1" applyBorder="1" applyAlignment="1">
      <alignment horizontal="center" vertical="center"/>
    </xf>
    <xf numFmtId="0" fontId="19" fillId="4" borderId="2" xfId="2" applyFont="1" applyFill="1" applyBorder="1" applyAlignment="1">
      <alignment horizontal="center" vertical="center" wrapText="1"/>
    </xf>
    <xf numFmtId="4" fontId="10" fillId="4" borderId="2" xfId="2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4" fontId="22" fillId="0" borderId="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 vertical="center"/>
    </xf>
    <xf numFmtId="0" fontId="10" fillId="4" borderId="9" xfId="2" applyFont="1" applyFill="1" applyBorder="1" applyAlignment="1">
      <alignment horizontal="center" vertical="center" wrapText="1"/>
    </xf>
    <xf numFmtId="4" fontId="30" fillId="0" borderId="9" xfId="0" applyNumberFormat="1" applyFont="1" applyBorder="1" applyAlignment="1">
      <alignment horizontal="center" vertical="center"/>
    </xf>
    <xf numFmtId="0" fontId="13" fillId="8" borderId="2" xfId="0" applyFont="1" applyFill="1" applyBorder="1" applyAlignment="1">
      <alignment horizontal="left" vertical="center" wrapText="1"/>
    </xf>
    <xf numFmtId="0" fontId="13" fillId="8" borderId="3" xfId="0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left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 wrapText="1"/>
    </xf>
    <xf numFmtId="4" fontId="34" fillId="5" borderId="3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13" fillId="9" borderId="7" xfId="0" applyFont="1" applyFill="1" applyBorder="1" applyAlignment="1">
      <alignment horizontal="left" vertical="center" wrapText="1"/>
    </xf>
    <xf numFmtId="4" fontId="13" fillId="0" borderId="2" xfId="0" applyNumberFormat="1" applyFont="1" applyBorder="1"/>
    <xf numFmtId="0" fontId="13" fillId="9" borderId="2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/>
    </xf>
    <xf numFmtId="4" fontId="21" fillId="0" borderId="9" xfId="0" applyNumberFormat="1" applyFont="1" applyBorder="1"/>
    <xf numFmtId="0" fontId="33" fillId="0" borderId="2" xfId="0" applyFont="1" applyBorder="1" applyAlignment="1">
      <alignment horizontal="center" vertical="center"/>
    </xf>
    <xf numFmtId="0" fontId="32" fillId="0" borderId="2" xfId="0" applyFont="1" applyBorder="1"/>
    <xf numFmtId="0" fontId="13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4" fontId="7" fillId="5" borderId="9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4" fontId="36" fillId="0" borderId="2" xfId="0" applyNumberFormat="1" applyFont="1" applyBorder="1" applyAlignment="1">
      <alignment horizontal="center" vertical="center"/>
    </xf>
    <xf numFmtId="4" fontId="36" fillId="5" borderId="2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center" vertical="center"/>
    </xf>
    <xf numFmtId="4" fontId="36" fillId="0" borderId="9" xfId="0" applyNumberFormat="1" applyFont="1" applyBorder="1" applyAlignment="1">
      <alignment horizontal="center" vertical="center"/>
    </xf>
    <xf numFmtId="4" fontId="36" fillId="5" borderId="9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wrapText="1"/>
    </xf>
    <xf numFmtId="0" fontId="0" fillId="0" borderId="0" xfId="0" applyAlignment="1">
      <alignment vertical="center"/>
    </xf>
    <xf numFmtId="0" fontId="13" fillId="9" borderId="9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4" fontId="16" fillId="0" borderId="20" xfId="2" applyNumberFormat="1" applyFont="1" applyFill="1" applyBorder="1" applyAlignment="1">
      <alignment horizontal="right" vertical="center"/>
    </xf>
    <xf numFmtId="4" fontId="6" fillId="5" borderId="23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/>
    </xf>
    <xf numFmtId="0" fontId="39" fillId="0" borderId="0" xfId="0" applyFont="1"/>
    <xf numFmtId="4" fontId="27" fillId="0" borderId="2" xfId="0" applyNumberFormat="1" applyFont="1" applyBorder="1" applyAlignment="1">
      <alignment horizontal="center" vertical="center"/>
    </xf>
    <xf numFmtId="0" fontId="13" fillId="10" borderId="2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41" fillId="0" borderId="2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18" fillId="0" borderId="0" xfId="0" applyFont="1"/>
    <xf numFmtId="0" fontId="18" fillId="0" borderId="3" xfId="0" applyFont="1" applyBorder="1" applyAlignment="1">
      <alignment horizontal="center" vertical="center"/>
    </xf>
    <xf numFmtId="0" fontId="23" fillId="10" borderId="3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 shrinkToFit="1"/>
    </xf>
    <xf numFmtId="0" fontId="41" fillId="0" borderId="2" xfId="0" applyFont="1" applyBorder="1" applyAlignment="1">
      <alignment horizontal="center"/>
    </xf>
    <xf numFmtId="4" fontId="41" fillId="0" borderId="2" xfId="0" applyNumberFormat="1" applyFont="1" applyBorder="1" applyAlignment="1">
      <alignment horizontal="center" vertical="center"/>
    </xf>
    <xf numFmtId="4" fontId="13" fillId="5" borderId="2" xfId="0" applyNumberFormat="1" applyFont="1" applyFill="1" applyBorder="1" applyAlignment="1">
      <alignment horizontal="center" vertical="center"/>
    </xf>
    <xf numFmtId="0" fontId="41" fillId="4" borderId="2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/>
    </xf>
    <xf numFmtId="4" fontId="41" fillId="0" borderId="9" xfId="0" applyNumberFormat="1" applyFont="1" applyBorder="1" applyAlignment="1">
      <alignment horizontal="center" vertical="center"/>
    </xf>
    <xf numFmtId="4" fontId="41" fillId="5" borderId="9" xfId="0" applyNumberFormat="1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4" fontId="23" fillId="5" borderId="3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4" fontId="25" fillId="0" borderId="2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4" fontId="13" fillId="4" borderId="3" xfId="2" applyNumberFormat="1" applyFont="1" applyFill="1" applyBorder="1" applyAlignment="1">
      <alignment horizontal="center" vertical="center" wrapText="1"/>
    </xf>
    <xf numFmtId="4" fontId="13" fillId="4" borderId="2" xfId="2" applyNumberFormat="1" applyFont="1" applyFill="1" applyBorder="1" applyAlignment="1">
      <alignment horizontal="center" vertical="center" wrapText="1"/>
    </xf>
    <xf numFmtId="4" fontId="13" fillId="5" borderId="2" xfId="2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" fontId="32" fillId="0" borderId="0" xfId="0" applyNumberFormat="1" applyFont="1"/>
    <xf numFmtId="4" fontId="13" fillId="5" borderId="9" xfId="0" applyNumberFormat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2" fontId="9" fillId="4" borderId="3" xfId="2" applyNumberFormat="1" applyFont="1" applyFill="1" applyBorder="1" applyAlignment="1">
      <alignment horizontal="center" vertical="center" wrapText="1"/>
    </xf>
    <xf numFmtId="0" fontId="28" fillId="10" borderId="2" xfId="2" applyFont="1" applyFill="1" applyBorder="1" applyAlignment="1">
      <alignment horizontal="left" vertical="center" wrapText="1"/>
    </xf>
    <xf numFmtId="0" fontId="28" fillId="4" borderId="2" xfId="2" applyFont="1" applyFill="1" applyBorder="1" applyAlignment="1">
      <alignment horizontal="center" vertical="center" wrapText="1"/>
    </xf>
    <xf numFmtId="4" fontId="28" fillId="4" borderId="2" xfId="2" applyNumberFormat="1" applyFont="1" applyFill="1" applyBorder="1" applyAlignment="1">
      <alignment horizontal="center" vertical="center" wrapText="1"/>
    </xf>
    <xf numFmtId="4" fontId="28" fillId="5" borderId="2" xfId="2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8" fillId="4" borderId="9" xfId="2" applyFont="1" applyFill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4" fontId="28" fillId="0" borderId="8" xfId="0" applyNumberFormat="1" applyFont="1" applyBorder="1" applyAlignment="1">
      <alignment horizontal="center" vertical="center"/>
    </xf>
    <xf numFmtId="4" fontId="47" fillId="0" borderId="2" xfId="0" applyNumberFormat="1" applyFont="1" applyBorder="1" applyAlignment="1">
      <alignment horizontal="center" vertical="center"/>
    </xf>
    <xf numFmtId="4" fontId="47" fillId="0" borderId="9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 wrapText="1"/>
    </xf>
    <xf numFmtId="4" fontId="48" fillId="0" borderId="2" xfId="0" applyNumberFormat="1" applyFont="1" applyBorder="1" applyAlignment="1">
      <alignment horizontal="center" vertical="center"/>
    </xf>
    <xf numFmtId="4" fontId="38" fillId="0" borderId="18" xfId="0" applyNumberFormat="1" applyFont="1" applyBorder="1" applyAlignment="1">
      <alignment horizontal="center" vertical="center"/>
    </xf>
    <xf numFmtId="4" fontId="27" fillId="4" borderId="2" xfId="2" applyNumberFormat="1" applyFont="1" applyFill="1" applyBorder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0" fontId="23" fillId="10" borderId="2" xfId="2" applyFont="1" applyFill="1" applyBorder="1" applyAlignment="1">
      <alignment horizontal="left" vertical="center" wrapText="1"/>
    </xf>
    <xf numFmtId="0" fontId="23" fillId="4" borderId="2" xfId="2" applyFont="1" applyFill="1" applyBorder="1" applyAlignment="1">
      <alignment horizontal="center" vertical="center" wrapText="1"/>
    </xf>
    <xf numFmtId="4" fontId="23" fillId="0" borderId="8" xfId="0" applyNumberFormat="1" applyFont="1" applyBorder="1" applyAlignment="1">
      <alignment horizontal="center" vertical="center"/>
    </xf>
    <xf numFmtId="4" fontId="24" fillId="4" borderId="2" xfId="2" applyNumberFormat="1" applyFont="1" applyFill="1" applyBorder="1" applyAlignment="1">
      <alignment horizontal="center" vertical="center" wrapText="1"/>
    </xf>
    <xf numFmtId="4" fontId="23" fillId="5" borderId="2" xfId="2" applyNumberFormat="1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0" fontId="13" fillId="9" borderId="2" xfId="0" applyFont="1" applyFill="1" applyBorder="1" applyAlignment="1">
      <alignment horizontal="left" vertical="center" wrapText="1"/>
    </xf>
    <xf numFmtId="0" fontId="19" fillId="9" borderId="3" xfId="0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4" fontId="50" fillId="0" borderId="18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19" fillId="4" borderId="3" xfId="2" applyFont="1" applyFill="1" applyBorder="1" applyAlignment="1">
      <alignment horizontal="left" vertical="center" wrapText="1"/>
    </xf>
    <xf numFmtId="0" fontId="13" fillId="4" borderId="3" xfId="2" applyFont="1" applyFill="1" applyBorder="1" applyAlignment="1">
      <alignment horizontal="left" vertical="center" wrapText="1"/>
    </xf>
    <xf numFmtId="4" fontId="51" fillId="0" borderId="2" xfId="0" applyNumberFormat="1" applyFont="1" applyBorder="1" applyAlignment="1">
      <alignment horizontal="center" vertical="center"/>
    </xf>
    <xf numFmtId="0" fontId="52" fillId="9" borderId="7" xfId="0" applyFont="1" applyFill="1" applyBorder="1" applyAlignment="1">
      <alignment horizontal="left" vertical="center" wrapText="1"/>
    </xf>
    <xf numFmtId="0" fontId="52" fillId="0" borderId="2" xfId="0" applyFont="1" applyBorder="1" applyAlignment="1">
      <alignment horizontal="left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1" fillId="5" borderId="2" xfId="0" applyNumberFormat="1" applyFont="1" applyFill="1" applyBorder="1" applyAlignment="1">
      <alignment horizontal="center" vertical="center"/>
    </xf>
    <xf numFmtId="0" fontId="51" fillId="0" borderId="2" xfId="0" applyFont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/>
    </xf>
    <xf numFmtId="0" fontId="51" fillId="0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8" fillId="9" borderId="3" xfId="0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" fontId="28" fillId="0" borderId="9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28" fillId="5" borderId="9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28" fillId="0" borderId="3" xfId="1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53" fillId="0" borderId="2" xfId="0" applyFont="1" applyBorder="1" applyAlignment="1">
      <alignment horizontal="center" vertical="center"/>
    </xf>
    <xf numFmtId="4" fontId="54" fillId="0" borderId="16" xfId="0" applyNumberFormat="1" applyFont="1" applyBorder="1" applyAlignment="1">
      <alignment horizontal="center" vertical="center"/>
    </xf>
    <xf numFmtId="4" fontId="28" fillId="5" borderId="2" xfId="0" applyNumberFormat="1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4" fontId="28" fillId="0" borderId="3" xfId="0" applyNumberFormat="1" applyFont="1" applyBorder="1" applyAlignment="1">
      <alignment horizontal="center" vertical="center"/>
    </xf>
    <xf numFmtId="4" fontId="28" fillId="0" borderId="3" xfId="0" applyNumberFormat="1" applyFont="1" applyBorder="1" applyAlignment="1">
      <alignment horizontal="center" vertical="center" wrapText="1"/>
    </xf>
    <xf numFmtId="0" fontId="46" fillId="0" borderId="3" xfId="0" applyFont="1" applyBorder="1" applyAlignment="1">
      <alignment horizontal="left" vertical="center" wrapText="1"/>
    </xf>
    <xf numFmtId="4" fontId="28" fillId="5" borderId="3" xfId="0" applyNumberFormat="1" applyFont="1" applyFill="1" applyBorder="1" applyAlignment="1">
      <alignment horizontal="center" vertical="center"/>
    </xf>
    <xf numFmtId="0" fontId="28" fillId="8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28" fillId="10" borderId="3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/>
    </xf>
    <xf numFmtId="0" fontId="54" fillId="0" borderId="2" xfId="0" applyFont="1" applyBorder="1" applyAlignment="1">
      <alignment horizontal="justify"/>
    </xf>
    <xf numFmtId="4" fontId="57" fillId="0" borderId="2" xfId="0" applyNumberFormat="1" applyFont="1" applyBorder="1" applyAlignment="1">
      <alignment horizontal="center" vertical="center" wrapText="1"/>
    </xf>
    <xf numFmtId="4" fontId="46" fillId="0" borderId="2" xfId="0" applyNumberFormat="1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/>
    </xf>
    <xf numFmtId="4" fontId="28" fillId="5" borderId="9" xfId="2" applyNumberFormat="1" applyFont="1" applyFill="1" applyBorder="1" applyAlignment="1">
      <alignment horizontal="center" vertical="center" wrapText="1"/>
    </xf>
    <xf numFmtId="4" fontId="28" fillId="5" borderId="2" xfId="0" applyNumberFormat="1" applyFont="1" applyFill="1" applyBorder="1" applyAlignment="1">
      <alignment horizontal="center" vertical="center"/>
    </xf>
    <xf numFmtId="0" fontId="17" fillId="6" borderId="3" xfId="2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6" borderId="4" xfId="2" applyFont="1" applyFill="1" applyBorder="1" applyAlignment="1">
      <alignment horizontal="center" vertical="center" wrapText="1"/>
    </xf>
    <xf numFmtId="0" fontId="17" fillId="6" borderId="5" xfId="2" applyFont="1" applyFill="1" applyBorder="1" applyAlignment="1">
      <alignment horizontal="center" vertical="center" wrapText="1"/>
    </xf>
    <xf numFmtId="0" fontId="17" fillId="6" borderId="0" xfId="2" applyFont="1" applyFill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4" fontId="60" fillId="0" borderId="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</cellXfs>
  <cellStyles count="3">
    <cellStyle name="Dane wejściowe" xfId="2" builtinId="20"/>
    <cellStyle name="Neutralny" xfId="1" builtinId="28"/>
    <cellStyle name="Normalny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zoomScale="67" zoomScaleNormal="67" workbookViewId="0">
      <pane ySplit="4" topLeftCell="A8" activePane="bottomLeft" state="frozen"/>
      <selection pane="bottomLeft" activeCell="Q75" sqref="Q75"/>
    </sheetView>
  </sheetViews>
  <sheetFormatPr defaultRowHeight="15.75"/>
  <cols>
    <col min="1" max="1" width="4.85546875" customWidth="1"/>
    <col min="2" max="2" width="19.85546875" style="1" customWidth="1"/>
    <col min="3" max="3" width="19.5703125" style="1" customWidth="1"/>
    <col min="4" max="4" width="13.5703125" customWidth="1"/>
    <col min="5" max="5" width="17.7109375" style="5" customWidth="1"/>
    <col min="6" max="6" width="46.7109375" style="70" bestFit="1" customWidth="1"/>
    <col min="7" max="7" width="15.85546875" style="77" customWidth="1"/>
    <col min="8" max="8" width="16.7109375" customWidth="1"/>
    <col min="9" max="9" width="13.28515625" customWidth="1"/>
    <col min="10" max="10" width="15.7109375" customWidth="1"/>
    <col min="11" max="11" width="31.5703125" style="9" customWidth="1"/>
    <col min="12" max="12" width="15.28515625" customWidth="1"/>
    <col min="13" max="13" width="17.140625" style="8" customWidth="1"/>
    <col min="14" max="14" width="16.5703125" style="8" customWidth="1"/>
    <col min="15" max="15" width="17" customWidth="1"/>
    <col min="16" max="16" width="13.7109375" style="8" customWidth="1"/>
    <col min="17" max="17" width="14.7109375" style="9" customWidth="1"/>
    <col min="18" max="18" width="37.140625" style="6" customWidth="1"/>
    <col min="19" max="19" width="11.28515625" hidden="1" customWidth="1"/>
    <col min="20" max="20" width="10.85546875" bestFit="1" customWidth="1"/>
  </cols>
  <sheetData>
    <row r="1" spans="1:18" ht="15.75" customHeight="1">
      <c r="A1" s="301" t="s">
        <v>0</v>
      </c>
      <c r="B1" s="302"/>
      <c r="C1" s="302"/>
      <c r="D1" s="302"/>
      <c r="E1" s="302"/>
      <c r="F1" s="303" t="s">
        <v>187</v>
      </c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5"/>
    </row>
    <row r="2" spans="1:18" ht="15">
      <c r="A2" s="302"/>
      <c r="B2" s="302"/>
      <c r="C2" s="302"/>
      <c r="D2" s="302"/>
      <c r="E2" s="302"/>
      <c r="F2" s="306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8"/>
      <c r="R2" s="7"/>
    </row>
    <row r="3" spans="1:18" thickBot="1">
      <c r="A3" s="302"/>
      <c r="B3" s="302"/>
      <c r="C3" s="302"/>
      <c r="D3" s="302"/>
      <c r="E3" s="302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1"/>
      <c r="R3" s="7"/>
    </row>
    <row r="4" spans="1:18" s="16" customFormat="1" ht="54" customHeight="1" thickTop="1" thickBot="1">
      <c r="A4" s="14" t="s">
        <v>1</v>
      </c>
      <c r="B4" s="10" t="s">
        <v>25</v>
      </c>
      <c r="C4" s="11" t="s">
        <v>27</v>
      </c>
      <c r="D4" s="12" t="s">
        <v>4</v>
      </c>
      <c r="E4" s="13" t="s">
        <v>28</v>
      </c>
      <c r="F4" s="14" t="s">
        <v>54</v>
      </c>
      <c r="G4" s="14" t="s">
        <v>10</v>
      </c>
      <c r="H4" s="14" t="s">
        <v>41</v>
      </c>
      <c r="I4" s="14" t="s">
        <v>11</v>
      </c>
      <c r="J4" s="14" t="s">
        <v>12</v>
      </c>
      <c r="K4" s="14" t="s">
        <v>18</v>
      </c>
      <c r="L4" s="14" t="s">
        <v>2</v>
      </c>
      <c r="M4" s="10" t="s">
        <v>9</v>
      </c>
      <c r="N4" s="10" t="s">
        <v>19</v>
      </c>
      <c r="O4" s="14" t="s">
        <v>3</v>
      </c>
      <c r="P4" s="10" t="s">
        <v>16</v>
      </c>
      <c r="Q4" s="15" t="s">
        <v>14</v>
      </c>
      <c r="R4" s="54" t="s">
        <v>13</v>
      </c>
    </row>
    <row r="5" spans="1:18" ht="21.75" thickTop="1">
      <c r="A5" s="300" t="s">
        <v>20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"/>
    </row>
    <row r="6" spans="1:18" ht="21">
      <c r="A6" s="79"/>
      <c r="B6" s="217" t="s">
        <v>185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216"/>
    </row>
    <row r="7" spans="1:18" ht="49.5" customHeight="1">
      <c r="A7" s="79"/>
      <c r="B7" s="218">
        <v>70000</v>
      </c>
      <c r="C7" s="209"/>
      <c r="D7" s="209"/>
      <c r="E7" s="125" t="s">
        <v>43</v>
      </c>
      <c r="F7" s="255" t="s">
        <v>186</v>
      </c>
      <c r="G7" s="209" t="s">
        <v>193</v>
      </c>
      <c r="H7" s="209" t="s">
        <v>194</v>
      </c>
      <c r="I7" s="209" t="s">
        <v>214</v>
      </c>
      <c r="J7" s="209" t="s">
        <v>231</v>
      </c>
      <c r="K7" s="209" t="s">
        <v>239</v>
      </c>
      <c r="L7" s="209" t="s">
        <v>240</v>
      </c>
      <c r="M7" s="210">
        <v>22484.400000000001</v>
      </c>
      <c r="N7" s="26">
        <v>39360</v>
      </c>
      <c r="O7" s="209" t="s">
        <v>241</v>
      </c>
      <c r="P7" s="209"/>
      <c r="Q7" s="209"/>
      <c r="R7" s="115" t="s">
        <v>242</v>
      </c>
    </row>
    <row r="8" spans="1:18" ht="36.75" customHeight="1">
      <c r="A8" s="79"/>
      <c r="B8" s="218"/>
      <c r="C8" s="209"/>
      <c r="D8" s="209"/>
      <c r="E8" s="125" t="s">
        <v>43</v>
      </c>
      <c r="F8" s="254" t="s">
        <v>203</v>
      </c>
      <c r="G8" s="209"/>
      <c r="H8" s="209"/>
      <c r="I8" s="209"/>
      <c r="J8" s="209"/>
      <c r="K8" s="209"/>
      <c r="L8" s="209"/>
      <c r="M8" s="209"/>
      <c r="N8" s="47">
        <v>1000</v>
      </c>
      <c r="O8" s="209"/>
      <c r="P8" s="209"/>
      <c r="Q8" s="209"/>
      <c r="R8" s="115"/>
    </row>
    <row r="9" spans="1:18" ht="35.25" customHeight="1">
      <c r="A9" s="79"/>
      <c r="B9" s="218"/>
      <c r="C9" s="209"/>
      <c r="D9" s="209"/>
      <c r="E9" s="125" t="s">
        <v>43</v>
      </c>
      <c r="F9" s="254" t="s">
        <v>232</v>
      </c>
      <c r="G9" s="209"/>
      <c r="H9" s="209"/>
      <c r="I9" s="209"/>
      <c r="J9" s="209"/>
      <c r="K9" s="209"/>
      <c r="L9" s="209"/>
      <c r="M9" s="209"/>
      <c r="N9" s="47"/>
      <c r="O9" s="209"/>
      <c r="P9" s="209"/>
      <c r="Q9" s="209"/>
      <c r="R9" s="115" t="s">
        <v>238</v>
      </c>
    </row>
    <row r="10" spans="1:18" ht="37.5" customHeight="1">
      <c r="A10" s="30"/>
      <c r="B10" s="31" t="s">
        <v>22</v>
      </c>
      <c r="C10" s="24"/>
      <c r="D10" s="19" t="s">
        <v>5</v>
      </c>
      <c r="E10" s="104"/>
      <c r="F10" s="74" t="s">
        <v>30</v>
      </c>
      <c r="G10" s="20"/>
      <c r="H10" s="20"/>
      <c r="I10" s="20"/>
      <c r="J10" s="20"/>
      <c r="K10" s="20"/>
      <c r="L10" s="22"/>
      <c r="M10" s="25"/>
      <c r="N10" s="25"/>
      <c r="O10" s="25"/>
      <c r="P10" s="23"/>
      <c r="Q10" s="22"/>
      <c r="R10" s="21"/>
    </row>
    <row r="11" spans="1:18" ht="36" customHeight="1">
      <c r="A11" s="30">
        <v>1</v>
      </c>
      <c r="B11" s="102">
        <f>50000</f>
        <v>50000</v>
      </c>
      <c r="C11" s="24" t="e">
        <f>B11-M12-M13-M14-M15-#REF!-M16</f>
        <v>#REF!</v>
      </c>
      <c r="D11" s="19" t="s">
        <v>5</v>
      </c>
      <c r="E11" s="104"/>
      <c r="F11" s="36"/>
      <c r="G11" s="20"/>
      <c r="H11" s="20"/>
      <c r="I11" s="20"/>
      <c r="J11" s="20"/>
      <c r="K11" s="20"/>
      <c r="L11" s="22"/>
      <c r="M11" s="25"/>
      <c r="N11" s="25"/>
      <c r="O11" s="25"/>
      <c r="P11" s="81"/>
      <c r="Q11" s="22"/>
      <c r="R11" s="45"/>
    </row>
    <row r="12" spans="1:18" ht="54" customHeight="1">
      <c r="A12" s="30">
        <v>2</v>
      </c>
      <c r="B12" s="92"/>
      <c r="C12" s="136"/>
      <c r="D12" s="19" t="s">
        <v>5</v>
      </c>
      <c r="E12" s="137" t="s">
        <v>38</v>
      </c>
      <c r="F12" s="147" t="s">
        <v>44</v>
      </c>
      <c r="G12" s="153" t="s">
        <v>40</v>
      </c>
      <c r="H12" s="148" t="s">
        <v>97</v>
      </c>
      <c r="I12" s="148" t="s">
        <v>50</v>
      </c>
      <c r="J12" s="148" t="s">
        <v>50</v>
      </c>
      <c r="K12" s="148" t="s">
        <v>51</v>
      </c>
      <c r="L12" s="149" t="s">
        <v>53</v>
      </c>
      <c r="M12" s="150">
        <v>3407.7</v>
      </c>
      <c r="N12" s="157">
        <v>15527.98</v>
      </c>
      <c r="O12" s="150" t="s">
        <v>52</v>
      </c>
      <c r="P12" s="151">
        <v>3407.7</v>
      </c>
      <c r="Q12" s="149" t="s">
        <v>66</v>
      </c>
      <c r="R12" s="160"/>
    </row>
    <row r="13" spans="1:18" ht="54" customHeight="1">
      <c r="A13" s="30"/>
      <c r="B13" s="140"/>
      <c r="C13" s="63"/>
      <c r="D13" s="34"/>
      <c r="E13" s="137" t="s">
        <v>38</v>
      </c>
      <c r="F13" s="155" t="s">
        <v>72</v>
      </c>
      <c r="G13" s="153" t="s">
        <v>65</v>
      </c>
      <c r="H13" s="153" t="s">
        <v>84</v>
      </c>
      <c r="I13" s="153"/>
      <c r="J13" s="153"/>
      <c r="K13" s="153" t="s">
        <v>75</v>
      </c>
      <c r="L13" s="156" t="s">
        <v>65</v>
      </c>
      <c r="M13" s="157">
        <v>400</v>
      </c>
      <c r="N13" s="157">
        <v>400</v>
      </c>
      <c r="O13" s="157" t="s">
        <v>74</v>
      </c>
      <c r="P13" s="158">
        <v>400</v>
      </c>
      <c r="Q13" s="159" t="s">
        <v>66</v>
      </c>
      <c r="R13" s="153"/>
    </row>
    <row r="14" spans="1:18" ht="77.25" customHeight="1">
      <c r="A14" s="30"/>
      <c r="B14" s="33"/>
      <c r="C14" s="63"/>
      <c r="D14" s="34"/>
      <c r="E14" s="137" t="s">
        <v>38</v>
      </c>
      <c r="F14" s="155" t="s">
        <v>73</v>
      </c>
      <c r="G14" s="153" t="s">
        <v>81</v>
      </c>
      <c r="H14" s="153" t="s">
        <v>85</v>
      </c>
      <c r="I14" s="153"/>
      <c r="J14" s="153"/>
      <c r="K14" s="153" t="s">
        <v>79</v>
      </c>
      <c r="L14" s="156" t="s">
        <v>70</v>
      </c>
      <c r="M14" s="157">
        <v>1400</v>
      </c>
      <c r="N14" s="157">
        <v>1400</v>
      </c>
      <c r="O14" s="26"/>
      <c r="P14" s="145"/>
      <c r="Q14" s="159" t="s">
        <v>66</v>
      </c>
      <c r="R14" s="93"/>
    </row>
    <row r="15" spans="1:18" ht="57.75" customHeight="1">
      <c r="A15" s="30">
        <v>6</v>
      </c>
      <c r="B15" s="33"/>
      <c r="C15" s="63"/>
      <c r="D15" s="34"/>
      <c r="E15" s="164" t="s">
        <v>38</v>
      </c>
      <c r="F15" s="155" t="s">
        <v>82</v>
      </c>
      <c r="G15" s="153" t="s">
        <v>78</v>
      </c>
      <c r="H15" s="153" t="s">
        <v>86</v>
      </c>
      <c r="I15" s="153"/>
      <c r="J15" s="153"/>
      <c r="K15" s="153" t="s">
        <v>83</v>
      </c>
      <c r="L15" s="156"/>
      <c r="M15" s="157">
        <v>1537.5</v>
      </c>
      <c r="N15" s="157">
        <v>1537.5</v>
      </c>
      <c r="O15" s="157"/>
      <c r="P15" s="158">
        <v>1537.5</v>
      </c>
      <c r="Q15" s="159" t="s">
        <v>93</v>
      </c>
      <c r="R15" s="153"/>
    </row>
    <row r="16" spans="1:18" ht="32.25" customHeight="1">
      <c r="A16" s="78"/>
      <c r="B16" s="33"/>
      <c r="C16" s="63"/>
      <c r="D16" s="34"/>
      <c r="E16" s="237" t="s">
        <v>43</v>
      </c>
      <c r="F16" s="239" t="s">
        <v>215</v>
      </c>
      <c r="G16" s="93"/>
      <c r="H16" s="32"/>
      <c r="I16" s="32"/>
      <c r="J16" s="32"/>
      <c r="K16" s="198" t="s">
        <v>111</v>
      </c>
      <c r="L16" s="144"/>
      <c r="M16" s="26">
        <v>3950</v>
      </c>
      <c r="N16" s="26">
        <v>4000</v>
      </c>
      <c r="O16" s="26"/>
      <c r="P16" s="145"/>
      <c r="Q16" s="146"/>
      <c r="R16" s="251" t="s">
        <v>233</v>
      </c>
    </row>
    <row r="17" spans="1:18" ht="32.25" customHeight="1" thickBot="1">
      <c r="A17" s="78"/>
      <c r="B17" s="33"/>
      <c r="C17" s="63"/>
      <c r="D17" s="34"/>
      <c r="E17" s="175" t="s">
        <v>42</v>
      </c>
      <c r="F17" s="239" t="s">
        <v>225</v>
      </c>
      <c r="G17" s="93" t="s">
        <v>253</v>
      </c>
      <c r="H17" s="32"/>
      <c r="I17" s="32" t="s">
        <v>252</v>
      </c>
      <c r="J17" s="32"/>
      <c r="K17" s="32"/>
      <c r="L17" s="144"/>
      <c r="M17" s="26"/>
      <c r="N17" s="38"/>
      <c r="O17" s="26"/>
      <c r="P17" s="145"/>
      <c r="Q17" s="146"/>
      <c r="R17" s="93" t="s">
        <v>251</v>
      </c>
    </row>
    <row r="18" spans="1:18" ht="25.5" customHeight="1" thickTop="1" thickBot="1">
      <c r="A18" s="2"/>
      <c r="B18" s="84" t="s">
        <v>15</v>
      </c>
      <c r="C18" s="84"/>
      <c r="D18" s="88"/>
      <c r="E18" s="89"/>
      <c r="F18" s="89"/>
      <c r="G18" s="165"/>
      <c r="H18" s="166"/>
      <c r="I18" s="166"/>
      <c r="J18" s="166"/>
      <c r="K18" s="165"/>
      <c r="L18" s="167"/>
      <c r="M18" s="83"/>
      <c r="N18" s="90"/>
      <c r="O18" s="168"/>
      <c r="P18" s="169"/>
      <c r="Q18" s="170"/>
      <c r="R18" s="171"/>
    </row>
    <row r="19" spans="1:18" ht="29.25" customHeight="1" thickTop="1">
      <c r="A19" s="312" t="s">
        <v>31</v>
      </c>
      <c r="B19" s="313"/>
      <c r="C19" s="313"/>
      <c r="D19" s="313"/>
      <c r="E19" s="313"/>
      <c r="F19" s="314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4"/>
    </row>
    <row r="20" spans="1:18" ht="100.15" customHeight="1">
      <c r="A20" s="30">
        <v>1</v>
      </c>
      <c r="B20" s="35">
        <v>2000000</v>
      </c>
      <c r="C20" s="97"/>
      <c r="D20" s="108" t="s">
        <v>6</v>
      </c>
      <c r="E20" s="135" t="s">
        <v>38</v>
      </c>
      <c r="F20" s="74" t="s">
        <v>32</v>
      </c>
      <c r="G20" s="235" t="s">
        <v>192</v>
      </c>
      <c r="H20" s="45" t="s">
        <v>229</v>
      </c>
      <c r="I20" s="45" t="s">
        <v>199</v>
      </c>
      <c r="J20" s="45" t="s">
        <v>248</v>
      </c>
      <c r="K20" s="45" t="s">
        <v>249</v>
      </c>
      <c r="L20" s="213"/>
      <c r="M20" s="65">
        <v>7191516.6600000001</v>
      </c>
      <c r="N20" s="65">
        <v>9804653.8300000001</v>
      </c>
      <c r="O20" s="65"/>
      <c r="P20" s="98"/>
      <c r="Q20" s="103"/>
      <c r="R20" s="117" t="s">
        <v>254</v>
      </c>
    </row>
    <row r="21" spans="1:18" ht="94.5">
      <c r="A21" s="30"/>
      <c r="B21" s="18"/>
      <c r="C21" s="18"/>
      <c r="D21" s="264"/>
      <c r="E21" s="257" t="s">
        <v>37</v>
      </c>
      <c r="F21" s="258" t="s">
        <v>228</v>
      </c>
      <c r="G21" s="259" t="s">
        <v>39</v>
      </c>
      <c r="H21" s="259" t="s">
        <v>87</v>
      </c>
      <c r="I21" s="259" t="s">
        <v>63</v>
      </c>
      <c r="J21" s="259"/>
      <c r="K21" s="259" t="s">
        <v>71</v>
      </c>
      <c r="L21" s="260" t="s">
        <v>68</v>
      </c>
      <c r="M21" s="261">
        <v>34071</v>
      </c>
      <c r="N21" s="261">
        <v>34071</v>
      </c>
      <c r="O21" s="261" t="s">
        <v>121</v>
      </c>
      <c r="P21" s="262">
        <v>34071</v>
      </c>
      <c r="Q21" s="263" t="s">
        <v>66</v>
      </c>
      <c r="R21" s="263" t="s">
        <v>227</v>
      </c>
    </row>
    <row r="22" spans="1:18" ht="46.5" customHeight="1">
      <c r="A22" s="30"/>
      <c r="B22" s="120"/>
      <c r="C22" s="24"/>
      <c r="D22" s="109"/>
      <c r="E22" s="135"/>
      <c r="F22" s="74"/>
      <c r="G22" s="45"/>
      <c r="H22" s="45"/>
      <c r="I22" s="45"/>
      <c r="J22" s="45"/>
      <c r="K22" s="45"/>
      <c r="L22" s="213"/>
      <c r="M22" s="65"/>
      <c r="N22" s="65"/>
      <c r="O22" s="65"/>
      <c r="P22" s="105"/>
      <c r="Q22" s="121"/>
      <c r="R22" s="32"/>
    </row>
    <row r="23" spans="1:18" ht="50.25" customHeight="1">
      <c r="A23" s="30"/>
      <c r="B23" s="26"/>
      <c r="C23" s="24"/>
      <c r="D23" s="108"/>
      <c r="E23" s="135" t="s">
        <v>37</v>
      </c>
      <c r="F23" s="147" t="s">
        <v>59</v>
      </c>
      <c r="G23" s="148" t="s">
        <v>60</v>
      </c>
      <c r="H23" s="148"/>
      <c r="I23" s="148"/>
      <c r="J23" s="148"/>
      <c r="K23" s="148"/>
      <c r="L23" s="149"/>
      <c r="M23" s="150">
        <v>218.01</v>
      </c>
      <c r="N23" s="150"/>
      <c r="O23" s="150"/>
      <c r="P23" s="151">
        <v>218.01</v>
      </c>
      <c r="Q23" s="152" t="s">
        <v>66</v>
      </c>
      <c r="R23" s="153" t="s">
        <v>61</v>
      </c>
    </row>
    <row r="24" spans="1:18" ht="51" customHeight="1">
      <c r="A24" s="30"/>
      <c r="B24" s="26"/>
      <c r="D24" s="108"/>
      <c r="E24" s="135" t="s">
        <v>37</v>
      </c>
      <c r="F24" s="147" t="s">
        <v>57</v>
      </c>
      <c r="G24" s="148"/>
      <c r="H24" s="148" t="s">
        <v>47</v>
      </c>
      <c r="I24" s="148"/>
      <c r="J24" s="148"/>
      <c r="K24" s="148" t="s">
        <v>250</v>
      </c>
      <c r="L24" s="149"/>
      <c r="M24" s="150" t="s">
        <v>45</v>
      </c>
      <c r="N24" s="150"/>
      <c r="O24" s="150"/>
      <c r="P24" s="151">
        <v>8018.33</v>
      </c>
      <c r="Q24" s="152" t="s">
        <v>66</v>
      </c>
      <c r="R24" s="153" t="s">
        <v>46</v>
      </c>
    </row>
    <row r="25" spans="1:18" ht="51" customHeight="1">
      <c r="A25" s="30"/>
      <c r="B25" s="26"/>
      <c r="C25" s="66"/>
      <c r="D25" s="108"/>
      <c r="E25" s="135" t="s">
        <v>37</v>
      </c>
      <c r="F25" s="147" t="s">
        <v>59</v>
      </c>
      <c r="G25" s="148" t="s">
        <v>180</v>
      </c>
      <c r="H25" s="148"/>
      <c r="I25" s="148"/>
      <c r="J25" s="148"/>
      <c r="K25" s="148"/>
      <c r="L25" s="149"/>
      <c r="M25" s="150">
        <v>320</v>
      </c>
      <c r="N25" s="150"/>
      <c r="O25" s="150"/>
      <c r="P25" s="151">
        <v>320</v>
      </c>
      <c r="Q25" s="152" t="s">
        <v>66</v>
      </c>
      <c r="R25" s="153" t="s">
        <v>92</v>
      </c>
    </row>
    <row r="26" spans="1:18" ht="33.75" customHeight="1">
      <c r="A26" s="30"/>
      <c r="B26" s="38" t="s">
        <v>23</v>
      </c>
      <c r="D26" s="108" t="s">
        <v>6</v>
      </c>
      <c r="E26" s="37"/>
      <c r="F26" s="162" t="s">
        <v>33</v>
      </c>
      <c r="G26" s="119"/>
      <c r="H26" s="119"/>
      <c r="I26" s="119"/>
      <c r="J26" s="119"/>
      <c r="K26" s="87"/>
      <c r="L26" s="119"/>
      <c r="M26" s="122"/>
      <c r="N26" s="31"/>
      <c r="O26" s="119"/>
      <c r="P26" s="23"/>
      <c r="Q26" s="69"/>
      <c r="R26" s="38"/>
    </row>
    <row r="27" spans="1:18" ht="79.900000000000006" customHeight="1">
      <c r="A27" s="30">
        <v>1</v>
      </c>
      <c r="B27" s="17">
        <v>50000</v>
      </c>
      <c r="C27" s="24"/>
      <c r="D27" s="108" t="s">
        <v>6</v>
      </c>
      <c r="E27" s="135" t="s">
        <v>38</v>
      </c>
      <c r="F27" s="180" t="s">
        <v>136</v>
      </c>
      <c r="G27" s="183" t="s">
        <v>115</v>
      </c>
      <c r="H27" s="183"/>
      <c r="I27" s="183" t="s">
        <v>105</v>
      </c>
      <c r="J27" s="183" t="s">
        <v>105</v>
      </c>
      <c r="K27" s="183" t="s">
        <v>161</v>
      </c>
      <c r="L27" s="188"/>
      <c r="M27" s="189">
        <v>50996.61</v>
      </c>
      <c r="N27" s="228">
        <v>49988.12</v>
      </c>
      <c r="O27" s="189" t="s">
        <v>116</v>
      </c>
      <c r="P27" s="190"/>
      <c r="Q27" s="191" t="s">
        <v>133</v>
      </c>
      <c r="R27" s="176" t="s">
        <v>163</v>
      </c>
    </row>
    <row r="28" spans="1:18" ht="79.900000000000006" customHeight="1">
      <c r="A28" s="30"/>
      <c r="B28" s="55"/>
      <c r="C28" s="26"/>
      <c r="D28" s="108" t="s">
        <v>6</v>
      </c>
      <c r="E28" s="135" t="s">
        <v>38</v>
      </c>
      <c r="F28" s="181" t="s">
        <v>162</v>
      </c>
      <c r="G28" s="192" t="s">
        <v>121</v>
      </c>
      <c r="H28" s="192"/>
      <c r="I28" s="192" t="s">
        <v>137</v>
      </c>
      <c r="J28" s="192" t="s">
        <v>137</v>
      </c>
      <c r="K28" s="183" t="s">
        <v>160</v>
      </c>
      <c r="L28" s="193"/>
      <c r="M28" s="194"/>
      <c r="N28" s="229">
        <v>49624.37</v>
      </c>
      <c r="O28" s="194"/>
      <c r="P28" s="195"/>
      <c r="Q28" s="196" t="s">
        <v>133</v>
      </c>
      <c r="R28" s="182" t="s">
        <v>159</v>
      </c>
    </row>
    <row r="29" spans="1:18" ht="109.9" customHeight="1">
      <c r="A29" s="30"/>
      <c r="B29" s="55"/>
      <c r="C29" s="26"/>
      <c r="D29" s="108" t="s">
        <v>6</v>
      </c>
      <c r="E29" s="135" t="s">
        <v>38</v>
      </c>
      <c r="F29" s="143" t="s">
        <v>154</v>
      </c>
      <c r="G29" s="93" t="s">
        <v>157</v>
      </c>
      <c r="H29" s="117" t="s">
        <v>222</v>
      </c>
      <c r="I29" s="93" t="s">
        <v>158</v>
      </c>
      <c r="J29" s="93" t="s">
        <v>189</v>
      </c>
      <c r="K29" s="236" t="s">
        <v>111</v>
      </c>
      <c r="L29" s="247" t="s">
        <v>221</v>
      </c>
      <c r="M29" s="248">
        <v>45654.35</v>
      </c>
      <c r="N29" s="248">
        <v>48858.98</v>
      </c>
      <c r="O29" s="248" t="s">
        <v>190</v>
      </c>
      <c r="P29" s="215"/>
      <c r="Q29" s="75" t="s">
        <v>255</v>
      </c>
      <c r="R29" s="93"/>
    </row>
    <row r="30" spans="1:18" ht="21">
      <c r="A30" s="312" t="s">
        <v>21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4"/>
    </row>
    <row r="31" spans="1:18" ht="75.75" customHeight="1">
      <c r="A31" s="40">
        <v>1</v>
      </c>
      <c r="B31" s="39">
        <v>70000</v>
      </c>
      <c r="C31" s="64"/>
      <c r="D31" s="110" t="s">
        <v>7</v>
      </c>
      <c r="E31" s="154" t="s">
        <v>38</v>
      </c>
      <c r="F31" s="107" t="s">
        <v>77</v>
      </c>
      <c r="G31" s="138"/>
      <c r="H31" s="138"/>
      <c r="I31" s="138"/>
      <c r="J31" s="86"/>
      <c r="K31" s="141"/>
      <c r="L31" s="142"/>
      <c r="M31" s="122"/>
      <c r="N31" s="122"/>
      <c r="O31" s="142"/>
      <c r="P31" s="139"/>
      <c r="Q31" s="141"/>
      <c r="R31" s="75" t="s">
        <v>76</v>
      </c>
    </row>
    <row r="32" spans="1:18" ht="51.75" customHeight="1">
      <c r="A32" s="40"/>
      <c r="B32" s="39">
        <v>300000</v>
      </c>
      <c r="C32" s="64"/>
      <c r="D32" s="110" t="s">
        <v>7</v>
      </c>
      <c r="E32" s="85"/>
      <c r="F32" s="74" t="s">
        <v>34</v>
      </c>
      <c r="G32" s="128" t="s">
        <v>64</v>
      </c>
      <c r="H32" s="129" t="s">
        <v>64</v>
      </c>
      <c r="I32" s="129" t="s">
        <v>64</v>
      </c>
      <c r="J32" s="129" t="s">
        <v>64</v>
      </c>
      <c r="K32" s="130" t="s">
        <v>64</v>
      </c>
      <c r="L32" s="131" t="s">
        <v>64</v>
      </c>
      <c r="M32" s="132" t="s">
        <v>64</v>
      </c>
      <c r="N32" s="230" t="s">
        <v>64</v>
      </c>
      <c r="O32" s="131" t="s">
        <v>64</v>
      </c>
      <c r="P32" s="133"/>
      <c r="Q32" s="134" t="s">
        <v>64</v>
      </c>
      <c r="R32" s="315" t="s">
        <v>256</v>
      </c>
    </row>
    <row r="33" spans="1:21" ht="79.5" customHeight="1">
      <c r="A33" s="40"/>
      <c r="B33" s="39">
        <v>300000</v>
      </c>
      <c r="C33" s="64">
        <f>B33-M33-M34-M36</f>
        <v>94355.44</v>
      </c>
      <c r="D33" s="276" t="s">
        <v>7</v>
      </c>
      <c r="E33" s="292" t="s">
        <v>42</v>
      </c>
      <c r="F33" s="268" t="s">
        <v>35</v>
      </c>
      <c r="G33" s="270" t="s">
        <v>62</v>
      </c>
      <c r="H33" s="283" t="s">
        <v>247</v>
      </c>
      <c r="I33" s="283" t="s">
        <v>90</v>
      </c>
      <c r="J33" s="283" t="s">
        <v>113</v>
      </c>
      <c r="K33" s="290" t="s">
        <v>114</v>
      </c>
      <c r="L33" s="284" t="s">
        <v>126</v>
      </c>
      <c r="M33" s="273">
        <v>152785.51999999999</v>
      </c>
      <c r="N33" s="273">
        <v>246000</v>
      </c>
      <c r="O33" s="284" t="s">
        <v>127</v>
      </c>
      <c r="P33" s="288">
        <v>152785.51999999999</v>
      </c>
      <c r="Q33" s="293" t="s">
        <v>144</v>
      </c>
      <c r="R33" s="270" t="s">
        <v>207</v>
      </c>
      <c r="S33" s="214">
        <f>B33-M33-M34-N36</f>
        <v>83395.13</v>
      </c>
    </row>
    <row r="34" spans="1:21" ht="94.5" customHeight="1">
      <c r="A34" s="40"/>
      <c r="B34" s="39"/>
      <c r="C34" s="64"/>
      <c r="D34" s="110" t="s">
        <v>7</v>
      </c>
      <c r="E34" s="161" t="s">
        <v>42</v>
      </c>
      <c r="F34" s="74" t="s">
        <v>69</v>
      </c>
      <c r="G34" s="45" t="s">
        <v>141</v>
      </c>
      <c r="H34" s="200" t="s">
        <v>168</v>
      </c>
      <c r="I34" s="178" t="s">
        <v>142</v>
      </c>
      <c r="J34" s="178" t="s">
        <v>167</v>
      </c>
      <c r="K34" s="197" t="s">
        <v>166</v>
      </c>
      <c r="L34" s="185" t="s">
        <v>174</v>
      </c>
      <c r="M34" s="198">
        <v>17466</v>
      </c>
      <c r="N34" s="198">
        <v>24600</v>
      </c>
      <c r="O34" s="185" t="s">
        <v>175</v>
      </c>
      <c r="P34" s="201"/>
      <c r="Q34" s="202"/>
      <c r="R34" s="179" t="s">
        <v>182</v>
      </c>
    </row>
    <row r="35" spans="1:21" ht="51.75" customHeight="1">
      <c r="A35" s="40"/>
      <c r="B35" s="39"/>
      <c r="C35" s="64"/>
      <c r="D35" s="110"/>
      <c r="E35" s="161" t="s">
        <v>42</v>
      </c>
      <c r="F35" s="74" t="s">
        <v>216</v>
      </c>
      <c r="G35" s="45"/>
      <c r="H35" s="200"/>
      <c r="I35" s="178"/>
      <c r="J35" s="178"/>
      <c r="K35" s="246"/>
      <c r="L35" s="185"/>
      <c r="M35" s="198"/>
      <c r="N35" s="198"/>
      <c r="O35" s="185"/>
      <c r="P35" s="201"/>
      <c r="Q35" s="202"/>
      <c r="R35" s="179" t="s">
        <v>257</v>
      </c>
    </row>
    <row r="36" spans="1:21" ht="61.5" customHeight="1">
      <c r="A36" s="40"/>
      <c r="B36" s="39"/>
      <c r="C36" s="64"/>
      <c r="D36" s="110" t="s">
        <v>7</v>
      </c>
      <c r="E36" s="161" t="s">
        <v>42</v>
      </c>
      <c r="F36" s="74" t="s">
        <v>181</v>
      </c>
      <c r="G36" s="45" t="s">
        <v>183</v>
      </c>
      <c r="H36" s="200" t="s">
        <v>184</v>
      </c>
      <c r="I36" s="178" t="s">
        <v>201</v>
      </c>
      <c r="J36" s="178" t="s">
        <v>202</v>
      </c>
      <c r="K36" s="179" t="s">
        <v>204</v>
      </c>
      <c r="L36" s="185" t="s">
        <v>208</v>
      </c>
      <c r="M36" s="198">
        <v>35393.040000000001</v>
      </c>
      <c r="N36" s="198">
        <v>46353.35</v>
      </c>
      <c r="O36" s="200" t="s">
        <v>213</v>
      </c>
      <c r="P36" s="201"/>
      <c r="Q36" s="213" t="s">
        <v>212</v>
      </c>
      <c r="R36" s="67" t="s">
        <v>211</v>
      </c>
    </row>
    <row r="37" spans="1:21" ht="61.5" customHeight="1">
      <c r="A37" s="40"/>
      <c r="B37" s="39"/>
      <c r="C37" s="64"/>
      <c r="D37" s="110"/>
      <c r="E37" s="250" t="s">
        <v>38</v>
      </c>
      <c r="F37" s="74" t="s">
        <v>230</v>
      </c>
      <c r="G37" s="45"/>
      <c r="H37" s="200"/>
      <c r="I37" s="178"/>
      <c r="J37" s="178"/>
      <c r="K37" s="179"/>
      <c r="L37" s="185"/>
      <c r="M37" s="198"/>
      <c r="N37" s="198"/>
      <c r="O37" s="200"/>
      <c r="P37" s="201"/>
      <c r="Q37" s="177"/>
      <c r="R37" s="266" t="s">
        <v>258</v>
      </c>
    </row>
    <row r="38" spans="1:21" ht="103.5" customHeight="1">
      <c r="A38" s="40"/>
      <c r="B38" s="39">
        <f>80000-15000</f>
        <v>65000</v>
      </c>
      <c r="C38" s="238">
        <f>B38-M38-12000</f>
        <v>25000</v>
      </c>
      <c r="D38" s="276" t="s">
        <v>7</v>
      </c>
      <c r="E38" s="289" t="s">
        <v>43</v>
      </c>
      <c r="F38" s="268" t="s">
        <v>107</v>
      </c>
      <c r="G38" s="279" t="s">
        <v>53</v>
      </c>
      <c r="H38" s="270" t="s">
        <v>56</v>
      </c>
      <c r="I38" s="270" t="s">
        <v>67</v>
      </c>
      <c r="J38" s="270" t="s">
        <v>88</v>
      </c>
      <c r="K38" s="290" t="s">
        <v>110</v>
      </c>
      <c r="L38" s="269" t="s">
        <v>109</v>
      </c>
      <c r="M38" s="273">
        <v>28000</v>
      </c>
      <c r="N38" s="273">
        <v>80000</v>
      </c>
      <c r="O38" s="273" t="s">
        <v>108</v>
      </c>
      <c r="P38" s="288">
        <v>28000</v>
      </c>
      <c r="Q38" s="291" t="s">
        <v>93</v>
      </c>
      <c r="R38" s="283" t="s">
        <v>246</v>
      </c>
    </row>
    <row r="39" spans="1:21" ht="125.25" customHeight="1">
      <c r="A39" s="40">
        <v>2</v>
      </c>
      <c r="B39" s="39">
        <f>11000+15000+4000</f>
        <v>30000</v>
      </c>
      <c r="C39" s="238">
        <f>B39-M39</f>
        <v>849</v>
      </c>
      <c r="D39" s="276" t="s">
        <v>7</v>
      </c>
      <c r="E39" s="267" t="s">
        <v>38</v>
      </c>
      <c r="F39" s="278" t="s">
        <v>80</v>
      </c>
      <c r="G39" s="283" t="s">
        <v>134</v>
      </c>
      <c r="H39" s="283" t="s">
        <v>98</v>
      </c>
      <c r="I39" s="283" t="s">
        <v>135</v>
      </c>
      <c r="J39" s="283" t="s">
        <v>191</v>
      </c>
      <c r="K39" s="270" t="s">
        <v>217</v>
      </c>
      <c r="L39" s="284" t="s">
        <v>177</v>
      </c>
      <c r="M39" s="285">
        <v>29151</v>
      </c>
      <c r="N39" s="286">
        <v>24347.15</v>
      </c>
      <c r="O39" s="287" t="s">
        <v>178</v>
      </c>
      <c r="P39" s="288">
        <v>29151</v>
      </c>
      <c r="Q39" s="283" t="s">
        <v>93</v>
      </c>
      <c r="R39" s="283" t="s">
        <v>156</v>
      </c>
    </row>
    <row r="40" spans="1:21" ht="93" customHeight="1">
      <c r="A40" s="40">
        <v>3</v>
      </c>
      <c r="B40" s="18">
        <f>147600-4000</f>
        <v>143600</v>
      </c>
      <c r="C40" s="31">
        <f>B40-M40</f>
        <v>3990.0799999999872</v>
      </c>
      <c r="D40" s="276" t="s">
        <v>7</v>
      </c>
      <c r="E40" s="277" t="s">
        <v>43</v>
      </c>
      <c r="F40" s="278" t="s">
        <v>36</v>
      </c>
      <c r="G40" s="279" t="s">
        <v>53</v>
      </c>
      <c r="H40" s="270" t="s">
        <v>55</v>
      </c>
      <c r="I40" s="270" t="s">
        <v>67</v>
      </c>
      <c r="J40" s="270" t="s">
        <v>88</v>
      </c>
      <c r="K40" s="273" t="s">
        <v>118</v>
      </c>
      <c r="L40" s="273" t="s">
        <v>117</v>
      </c>
      <c r="M40" s="273">
        <v>139609.92000000001</v>
      </c>
      <c r="N40" s="280">
        <v>147600</v>
      </c>
      <c r="O40" s="273" t="s">
        <v>108</v>
      </c>
      <c r="P40" s="281">
        <v>139609.92000000001</v>
      </c>
      <c r="Q40" s="282" t="s">
        <v>93</v>
      </c>
      <c r="R40" s="270" t="s">
        <v>155</v>
      </c>
    </row>
    <row r="41" spans="1:21" ht="42.75" customHeight="1">
      <c r="A41" s="80"/>
      <c r="B41" s="35"/>
      <c r="C41" s="26"/>
      <c r="D41" s="111"/>
      <c r="E41" s="118"/>
      <c r="F41" s="112"/>
      <c r="G41" s="96"/>
      <c r="H41" s="94"/>
      <c r="I41" s="96"/>
      <c r="J41" s="96"/>
      <c r="K41" s="96"/>
      <c r="L41" s="106"/>
      <c r="M41" s="95"/>
      <c r="N41" s="113"/>
      <c r="O41" s="106"/>
      <c r="P41" s="100"/>
      <c r="Q41" s="121"/>
      <c r="R41" s="21"/>
    </row>
    <row r="42" spans="1:21" ht="38.25" customHeight="1">
      <c r="A42" s="27"/>
      <c r="B42" s="38" t="s">
        <v>23</v>
      </c>
      <c r="C42" s="26"/>
      <c r="D42" s="42"/>
      <c r="E42" s="85"/>
      <c r="F42" s="20" t="s">
        <v>17</v>
      </c>
      <c r="G42" s="32"/>
      <c r="H42" s="53"/>
      <c r="I42" s="44"/>
      <c r="J42" s="44"/>
      <c r="K42" s="44"/>
      <c r="L42" s="28"/>
      <c r="M42" s="24"/>
      <c r="N42" s="43"/>
      <c r="O42" s="32"/>
      <c r="P42" s="29"/>
      <c r="Q42" s="121"/>
      <c r="R42" s="21"/>
      <c r="U42" s="173"/>
    </row>
    <row r="43" spans="1:21" ht="84" customHeight="1">
      <c r="A43" s="30"/>
      <c r="B43" s="114">
        <f>300000+250000-5000</f>
        <v>545000</v>
      </c>
      <c r="C43" s="24" t="e">
        <f>B43-M44-M46-M45-M47-M48-M49-M50-M51-#REF!-37000</f>
        <v>#REF!</v>
      </c>
      <c r="D43" s="41" t="s">
        <v>29</v>
      </c>
      <c r="E43" s="85"/>
      <c r="F43" s="75"/>
      <c r="G43" s="45"/>
      <c r="H43" s="21"/>
      <c r="I43" s="21"/>
      <c r="J43" s="21"/>
      <c r="K43" s="21"/>
      <c r="L43" s="30"/>
      <c r="M43" s="65"/>
      <c r="N43" s="24"/>
      <c r="O43" s="65"/>
      <c r="P43" s="203"/>
      <c r="Q43" s="45"/>
      <c r="R43" s="91"/>
      <c r="U43" s="163"/>
    </row>
    <row r="44" spans="1:21" ht="84" customHeight="1">
      <c r="A44" s="27"/>
      <c r="B44" s="124"/>
      <c r="C44" s="24"/>
      <c r="D44" s="41"/>
      <c r="E44" s="161" t="s">
        <v>42</v>
      </c>
      <c r="F44" s="45" t="s">
        <v>91</v>
      </c>
      <c r="G44" s="45" t="s">
        <v>96</v>
      </c>
      <c r="H44" s="21" t="s">
        <v>138</v>
      </c>
      <c r="I44" s="45" t="s">
        <v>112</v>
      </c>
      <c r="J44" s="21"/>
      <c r="K44" s="21" t="s">
        <v>153</v>
      </c>
      <c r="L44" s="30" t="s">
        <v>152</v>
      </c>
      <c r="M44" s="204">
        <v>89247.46</v>
      </c>
      <c r="N44" s="204">
        <v>109682.21</v>
      </c>
      <c r="O44" s="198" t="s">
        <v>165</v>
      </c>
      <c r="P44" s="203">
        <v>33778.379999999997</v>
      </c>
      <c r="Q44" s="21" t="s">
        <v>200</v>
      </c>
      <c r="R44" s="91"/>
    </row>
    <row r="45" spans="1:21" ht="84" customHeight="1">
      <c r="A45" s="27"/>
      <c r="B45" s="124"/>
      <c r="C45" s="24"/>
      <c r="D45" s="41"/>
      <c r="E45" s="186" t="s">
        <v>42</v>
      </c>
      <c r="F45" s="99" t="s">
        <v>169</v>
      </c>
      <c r="G45" s="99" t="s">
        <v>58</v>
      </c>
      <c r="H45" s="99" t="s">
        <v>64</v>
      </c>
      <c r="I45" s="99" t="s">
        <v>64</v>
      </c>
      <c r="J45" s="99" t="s">
        <v>64</v>
      </c>
      <c r="K45" s="99" t="s">
        <v>170</v>
      </c>
      <c r="L45" s="99" t="s">
        <v>171</v>
      </c>
      <c r="M45" s="205">
        <v>2398.5</v>
      </c>
      <c r="N45" s="231">
        <v>2398.5</v>
      </c>
      <c r="O45" s="206" t="s">
        <v>172</v>
      </c>
      <c r="P45" s="203">
        <v>2398.5</v>
      </c>
      <c r="Q45" s="99" t="s">
        <v>173</v>
      </c>
      <c r="R45" s="187"/>
    </row>
    <row r="46" spans="1:21" ht="77.25" customHeight="1">
      <c r="A46" s="30"/>
      <c r="B46" s="18"/>
      <c r="C46" s="18"/>
      <c r="D46" s="101"/>
      <c r="E46" s="127" t="s">
        <v>43</v>
      </c>
      <c r="F46" s="74" t="s">
        <v>103</v>
      </c>
      <c r="G46" s="45" t="s">
        <v>104</v>
      </c>
      <c r="H46" s="45" t="s">
        <v>106</v>
      </c>
      <c r="I46" s="45" t="s">
        <v>105</v>
      </c>
      <c r="J46" s="45" t="s">
        <v>105</v>
      </c>
      <c r="K46" s="198" t="s">
        <v>111</v>
      </c>
      <c r="L46" s="253" t="s">
        <v>224</v>
      </c>
      <c r="M46" s="65">
        <v>92662.23</v>
      </c>
      <c r="N46" s="65">
        <v>106720.13</v>
      </c>
      <c r="O46" s="245" t="s">
        <v>218</v>
      </c>
      <c r="P46" s="190"/>
      <c r="Q46" s="49" t="s">
        <v>237</v>
      </c>
      <c r="R46" s="49"/>
    </row>
    <row r="47" spans="1:21" ht="60" customHeight="1">
      <c r="A47" s="30"/>
      <c r="B47" s="172"/>
      <c r="C47" s="18"/>
      <c r="D47" s="101"/>
      <c r="E47" s="126" t="s">
        <v>43</v>
      </c>
      <c r="F47" s="268" t="s">
        <v>131</v>
      </c>
      <c r="G47" s="270" t="s">
        <v>105</v>
      </c>
      <c r="H47" s="270" t="s">
        <v>132</v>
      </c>
      <c r="I47" s="270" t="s">
        <v>129</v>
      </c>
      <c r="J47" s="270" t="s">
        <v>188</v>
      </c>
      <c r="K47" s="223" t="s">
        <v>124</v>
      </c>
      <c r="L47" s="269" t="s">
        <v>183</v>
      </c>
      <c r="M47" s="316">
        <v>66597.89</v>
      </c>
      <c r="N47" s="317" t="s">
        <v>128</v>
      </c>
      <c r="O47" s="226" t="s">
        <v>130</v>
      </c>
      <c r="P47" s="299"/>
      <c r="Q47" s="282" t="s">
        <v>206</v>
      </c>
      <c r="R47" s="49"/>
    </row>
    <row r="48" spans="1:21" ht="81.75" customHeight="1">
      <c r="A48" s="30"/>
      <c r="B48" s="256"/>
      <c r="C48" s="256"/>
      <c r="D48" s="265"/>
      <c r="E48" s="267" t="s">
        <v>38</v>
      </c>
      <c r="F48" s="268" t="s">
        <v>176</v>
      </c>
      <c r="G48" s="269" t="s">
        <v>209</v>
      </c>
      <c r="H48" s="270" t="s">
        <v>223</v>
      </c>
      <c r="I48" s="271" t="s">
        <v>64</v>
      </c>
      <c r="J48" s="271" t="s">
        <v>64</v>
      </c>
      <c r="K48" s="270" t="s">
        <v>210</v>
      </c>
      <c r="L48" s="272" t="s">
        <v>243</v>
      </c>
      <c r="M48" s="273">
        <v>10086</v>
      </c>
      <c r="N48" s="273">
        <v>10086</v>
      </c>
      <c r="O48" s="272" t="s">
        <v>219</v>
      </c>
      <c r="P48" s="274">
        <v>10086</v>
      </c>
      <c r="Q48" s="275" t="s">
        <v>206</v>
      </c>
      <c r="R48" s="259"/>
    </row>
    <row r="49" spans="1:21" ht="90" customHeight="1">
      <c r="A49" s="78"/>
      <c r="B49" s="18"/>
      <c r="C49" s="18"/>
      <c r="D49" s="101"/>
      <c r="E49" s="154" t="s">
        <v>38</v>
      </c>
      <c r="F49" s="74" t="s">
        <v>226</v>
      </c>
      <c r="G49" s="30" t="s">
        <v>236</v>
      </c>
      <c r="H49" s="45" t="s">
        <v>244</v>
      </c>
      <c r="I49" s="93" t="s">
        <v>245</v>
      </c>
      <c r="J49" s="93"/>
      <c r="K49" s="45"/>
      <c r="L49" s="207"/>
      <c r="M49" s="198"/>
      <c r="N49" s="252">
        <v>293883.84000000003</v>
      </c>
      <c r="O49" s="207" t="s">
        <v>235</v>
      </c>
      <c r="P49" s="203"/>
      <c r="Q49" s="318" t="s">
        <v>251</v>
      </c>
      <c r="R49" s="45"/>
    </row>
    <row r="50" spans="1:21" ht="81.75" customHeight="1">
      <c r="A50" s="78"/>
      <c r="B50" s="18"/>
      <c r="C50" s="18"/>
      <c r="D50" s="101"/>
      <c r="E50" s="249" t="s">
        <v>38</v>
      </c>
      <c r="F50" s="85" t="s">
        <v>261</v>
      </c>
      <c r="G50" s="199"/>
      <c r="H50" s="45"/>
      <c r="I50" s="93"/>
      <c r="J50" s="93"/>
      <c r="K50" s="45"/>
      <c r="L50" s="207"/>
      <c r="M50" s="198"/>
      <c r="N50" s="232"/>
      <c r="O50" s="207"/>
      <c r="P50" s="203"/>
      <c r="Q50" s="208"/>
      <c r="R50" s="45" t="s">
        <v>259</v>
      </c>
    </row>
    <row r="51" spans="1:21" ht="81.75" customHeight="1">
      <c r="A51" s="78"/>
      <c r="B51" s="18"/>
      <c r="C51" s="18"/>
      <c r="D51" s="101"/>
      <c r="E51" s="249" t="s">
        <v>38</v>
      </c>
      <c r="F51" s="85" t="s">
        <v>262</v>
      </c>
      <c r="G51" s="199"/>
      <c r="H51" s="45"/>
      <c r="I51" s="93"/>
      <c r="J51" s="93"/>
      <c r="K51" s="45"/>
      <c r="L51" s="207"/>
      <c r="M51" s="198"/>
      <c r="N51" s="232"/>
      <c r="O51" s="207"/>
      <c r="P51" s="203"/>
      <c r="Q51" s="208"/>
      <c r="R51" s="45" t="s">
        <v>260</v>
      </c>
    </row>
    <row r="52" spans="1:21" ht="18.75" customHeight="1">
      <c r="A52" s="300" t="s">
        <v>26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4"/>
    </row>
    <row r="53" spans="1:21" ht="55.5" customHeight="1">
      <c r="A53" s="52"/>
      <c r="B53" s="51">
        <v>12500</v>
      </c>
      <c r="C53" s="51"/>
      <c r="D53" s="123"/>
      <c r="E53" s="219" t="s">
        <v>42</v>
      </c>
      <c r="F53" s="294" t="s">
        <v>99</v>
      </c>
      <c r="G53" s="224" t="s">
        <v>102</v>
      </c>
      <c r="H53" s="295" t="s">
        <v>120</v>
      </c>
      <c r="I53" s="273" t="s">
        <v>104</v>
      </c>
      <c r="J53" s="296" t="s">
        <v>123</v>
      </c>
      <c r="K53" s="273" t="s">
        <v>122</v>
      </c>
      <c r="L53" s="273" t="s">
        <v>143</v>
      </c>
      <c r="M53" s="273">
        <v>11391.03</v>
      </c>
      <c r="N53" s="297">
        <v>12500</v>
      </c>
      <c r="O53" s="273" t="s">
        <v>142</v>
      </c>
      <c r="P53" s="298">
        <v>11391.03</v>
      </c>
      <c r="Q53" s="224" t="s">
        <v>93</v>
      </c>
      <c r="R53" s="220" t="s">
        <v>89</v>
      </c>
    </row>
    <row r="54" spans="1:21" ht="39" customHeight="1">
      <c r="A54" s="49"/>
      <c r="B54" s="116" t="s">
        <v>24</v>
      </c>
      <c r="C54" s="46"/>
      <c r="D54" s="47"/>
      <c r="E54" s="48"/>
      <c r="F54" s="48"/>
      <c r="G54" s="49"/>
      <c r="H54" s="49"/>
      <c r="I54" s="49"/>
      <c r="J54" s="49"/>
      <c r="K54" s="49"/>
      <c r="L54" s="49"/>
      <c r="M54" s="211"/>
      <c r="N54" s="68"/>
      <c r="O54" s="49"/>
      <c r="P54" s="212"/>
      <c r="Q54" s="49"/>
      <c r="R54" s="49"/>
    </row>
    <row r="55" spans="1:21" ht="72.75" customHeight="1">
      <c r="A55" s="49">
        <v>2</v>
      </c>
      <c r="B55" s="50">
        <f>100000-12500</f>
        <v>87500</v>
      </c>
      <c r="C55" s="68">
        <f>B55-(M55+M56+M57+M58)</f>
        <v>34.850000000005821</v>
      </c>
      <c r="D55" s="47" t="s">
        <v>8</v>
      </c>
      <c r="E55" s="219" t="s">
        <v>42</v>
      </c>
      <c r="F55" s="220" t="s">
        <v>49</v>
      </c>
      <c r="G55" s="220" t="s">
        <v>48</v>
      </c>
      <c r="H55" s="220" t="s">
        <v>140</v>
      </c>
      <c r="I55" s="220" t="s">
        <v>65</v>
      </c>
      <c r="J55" s="220" t="s">
        <v>94</v>
      </c>
      <c r="K55" s="220" t="s">
        <v>95</v>
      </c>
      <c r="L55" s="220" t="s">
        <v>100</v>
      </c>
      <c r="M55" s="221">
        <v>60693.94</v>
      </c>
      <c r="N55" s="233">
        <v>82304.820000000007</v>
      </c>
      <c r="O55" s="220" t="s">
        <v>101</v>
      </c>
      <c r="P55" s="222">
        <v>60693.94</v>
      </c>
      <c r="Q55" s="220" t="s">
        <v>144</v>
      </c>
      <c r="R55" s="220" t="s">
        <v>179</v>
      </c>
      <c r="S55" s="184"/>
      <c r="T55" s="184"/>
      <c r="U55" s="184"/>
    </row>
    <row r="56" spans="1:21" ht="72.75" customHeight="1">
      <c r="A56" s="49"/>
      <c r="B56" s="50"/>
      <c r="C56" s="68"/>
      <c r="D56" s="47"/>
      <c r="E56" s="219" t="s">
        <v>42</v>
      </c>
      <c r="F56" s="220" t="s">
        <v>125</v>
      </c>
      <c r="G56" s="220" t="s">
        <v>119</v>
      </c>
      <c r="H56" s="220" t="s">
        <v>139</v>
      </c>
      <c r="I56" s="220"/>
      <c r="J56" s="220"/>
      <c r="K56" s="223" t="s">
        <v>124</v>
      </c>
      <c r="L56" s="224" t="s">
        <v>146</v>
      </c>
      <c r="M56" s="225">
        <v>12278.71</v>
      </c>
      <c r="N56" s="234">
        <v>12278.71</v>
      </c>
      <c r="O56" s="220" t="s">
        <v>145</v>
      </c>
      <c r="P56" s="222">
        <v>12278.71</v>
      </c>
      <c r="Q56" s="220" t="s">
        <v>144</v>
      </c>
      <c r="R56" s="220" t="s">
        <v>164</v>
      </c>
      <c r="S56" s="184"/>
      <c r="T56" s="184"/>
      <c r="U56" s="184"/>
    </row>
    <row r="57" spans="1:21" ht="99.75" customHeight="1">
      <c r="A57" s="49"/>
      <c r="B57" s="50"/>
      <c r="C57" s="68"/>
      <c r="D57" s="47"/>
      <c r="E57" s="219" t="s">
        <v>42</v>
      </c>
      <c r="F57" s="220" t="s">
        <v>147</v>
      </c>
      <c r="G57" s="220"/>
      <c r="H57" s="220" t="s">
        <v>148</v>
      </c>
      <c r="I57" s="220"/>
      <c r="J57" s="220"/>
      <c r="K57" s="226" t="s">
        <v>149</v>
      </c>
      <c r="L57" s="224" t="s">
        <v>150</v>
      </c>
      <c r="M57" s="227">
        <v>2500</v>
      </c>
      <c r="N57" s="174">
        <v>2500</v>
      </c>
      <c r="O57" s="220" t="s">
        <v>151</v>
      </c>
      <c r="P57" s="222">
        <v>2500</v>
      </c>
      <c r="Q57" s="220" t="s">
        <v>144</v>
      </c>
      <c r="R57" s="220"/>
    </row>
    <row r="58" spans="1:21" ht="96" customHeight="1">
      <c r="A58" s="49"/>
      <c r="B58" s="50"/>
      <c r="C58" s="68"/>
      <c r="D58" s="47"/>
      <c r="E58" s="240" t="s">
        <v>42</v>
      </c>
      <c r="F58" s="241" t="s">
        <v>195</v>
      </c>
      <c r="G58" s="241"/>
      <c r="H58" s="241" t="s">
        <v>196</v>
      </c>
      <c r="I58" s="241"/>
      <c r="J58" s="241"/>
      <c r="K58" s="236" t="s">
        <v>122</v>
      </c>
      <c r="L58" s="241" t="s">
        <v>197</v>
      </c>
      <c r="M58" s="242">
        <v>11992.5</v>
      </c>
      <c r="N58" s="243">
        <v>11992.5</v>
      </c>
      <c r="O58" s="241" t="s">
        <v>198</v>
      </c>
      <c r="P58" s="244">
        <v>11922.5</v>
      </c>
      <c r="Q58" s="241" t="s">
        <v>144</v>
      </c>
      <c r="R58" s="241" t="s">
        <v>205</v>
      </c>
    </row>
    <row r="59" spans="1:21" ht="72.75" customHeight="1" thickBot="1">
      <c r="A59" s="49"/>
      <c r="B59" s="50"/>
      <c r="C59" s="68"/>
      <c r="D59" s="47"/>
      <c r="E59" s="240"/>
      <c r="F59" s="115" t="s">
        <v>220</v>
      </c>
      <c r="G59" s="241"/>
      <c r="H59" s="241"/>
      <c r="I59" s="241"/>
      <c r="J59" s="241"/>
      <c r="K59" s="236"/>
      <c r="L59" s="241"/>
      <c r="M59" s="242"/>
      <c r="N59" s="243"/>
      <c r="O59" s="241"/>
      <c r="P59" s="244"/>
      <c r="Q59" s="241"/>
      <c r="R59" s="49" t="s">
        <v>234</v>
      </c>
    </row>
    <row r="60" spans="1:21" ht="15" customHeight="1" thickTop="1">
      <c r="A60" s="56"/>
      <c r="B60" s="57"/>
      <c r="C60" s="57"/>
      <c r="D60" s="58"/>
      <c r="E60" s="59"/>
      <c r="F60" s="59"/>
      <c r="G60" s="72"/>
      <c r="H60" s="59"/>
      <c r="I60" s="59"/>
      <c r="J60" s="59"/>
      <c r="K60" s="72"/>
      <c r="L60" s="58"/>
      <c r="M60" s="71"/>
      <c r="N60" s="60"/>
      <c r="O60" s="61"/>
      <c r="P60" s="76"/>
      <c r="Q60" s="73"/>
      <c r="R60" s="82"/>
    </row>
    <row r="61" spans="1:21">
      <c r="R61" s="62"/>
    </row>
  </sheetData>
  <mergeCells count="6">
    <mergeCell ref="A5:Q5"/>
    <mergeCell ref="A1:E3"/>
    <mergeCell ref="A52:Q52"/>
    <mergeCell ref="F1:Q3"/>
    <mergeCell ref="A19:Q19"/>
    <mergeCell ref="A30:Q30"/>
  </mergeCells>
  <printOptions horizontalCentered="1" verticalCentered="1"/>
  <pageMargins left="0" right="0" top="0" bottom="0" header="0" footer="0"/>
  <pageSetup paperSize="8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N20" sqref="N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KUBATURA_zakup uslug</dc:title>
  <dc:creator>A0605;Wojciech Markowski</dc:creator>
  <cp:lastModifiedBy>B029</cp:lastModifiedBy>
  <cp:lastPrinted>2015-07-10T07:50:19Z</cp:lastPrinted>
  <dcterms:created xsi:type="dcterms:W3CDTF">2013-07-23T06:52:25Z</dcterms:created>
  <dcterms:modified xsi:type="dcterms:W3CDTF">2015-08-24T09:33:58Z</dcterms:modified>
  <cp:category>Sprawozdanie</cp:category>
</cp:coreProperties>
</file>